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3.46\фин.деп.расчёты\Среднее образование\Калькулятор\Калькулятор 2024\"/>
    </mc:Choice>
  </mc:AlternateContent>
  <workbookProtection workbookAlgorithmName="SHA-512" workbookHashValue="HUNcnfCRvHKog4jG6pWm5cZlqwgAgwXhTKyIjsvDnXDd2QBMLMCE1e1A9ZUbGWgGLxYdLAvFy9MY/05YrjIMog==" workbookSaltValue="0Gpstoj/+YS6leipVVg1eA==" workbookSpinCount="100000" lockStructure="1"/>
  <bookViews>
    <workbookView xWindow="0" yWindow="0" windowWidth="28800" windowHeight="11130" tabRatio="894"/>
  </bookViews>
  <sheets>
    <sheet name="Расчет объема финансирования" sheetId="50" r:id="rId1"/>
    <sheet name="Расчет" sheetId="51" state="hidden" r:id="rId2"/>
    <sheet name="формула" sheetId="52" state="hidden" r:id="rId3"/>
  </sheets>
  <definedNames>
    <definedName name="_xlnm._FilterDatabase" localSheetId="1" hidden="1">Расчет!#REF!</definedName>
    <definedName name="_xlnm._FilterDatabase" localSheetId="0" hidden="1">'Расчет объема финансирования'!#REF!</definedName>
    <definedName name="_xlnm.Print_Titles" localSheetId="1">Расчет!$A:$B,Расчет!#REF!</definedName>
    <definedName name="_xlnm.Print_Titles" localSheetId="0">'Расчет объема финансирования'!$A:$B,'Расчет объема финансирования'!#REF!</definedName>
    <definedName name="_xlnm.Print_Area" localSheetId="1">Расчет!#REF!</definedName>
    <definedName name="_xlnm.Print_Area" localSheetId="0">'Расчет объема финансирования'!$A$1:$O$13</definedName>
  </definedNames>
  <calcPr calcId="162913"/>
</workbook>
</file>

<file path=xl/calcChain.xml><?xml version="1.0" encoding="utf-8"?>
<calcChain xmlns="http://schemas.openxmlformats.org/spreadsheetml/2006/main">
  <c r="C24" i="52" l="1"/>
  <c r="C23" i="52"/>
  <c r="C22" i="52"/>
  <c r="C21" i="52"/>
  <c r="E6" i="51" l="1"/>
  <c r="E5" i="51"/>
  <c r="E4" i="51"/>
  <c r="D6" i="51"/>
  <c r="D5" i="51"/>
  <c r="D4" i="51"/>
  <c r="C6" i="51"/>
  <c r="C5" i="51"/>
  <c r="C4" i="51"/>
  <c r="B6" i="51"/>
  <c r="B5" i="51"/>
  <c r="B4" i="51"/>
  <c r="F5" i="51" l="1"/>
  <c r="F6" i="51"/>
  <c r="F4" i="51"/>
  <c r="F7" i="51" l="1"/>
  <c r="A12" i="51"/>
  <c r="B12" i="51" s="1"/>
  <c r="F19" i="50" l="1"/>
  <c r="F18" i="50"/>
  <c r="F17" i="50"/>
  <c r="F20" i="50" l="1"/>
  <c r="C12" i="51" s="1"/>
  <c r="A18" i="51" l="1"/>
  <c r="F24" i="50" s="1"/>
</calcChain>
</file>

<file path=xl/sharedStrings.xml><?xml version="1.0" encoding="utf-8"?>
<sst xmlns="http://schemas.openxmlformats.org/spreadsheetml/2006/main" count="126" uniqueCount="60">
  <si>
    <t>ИТОГО</t>
  </si>
  <si>
    <t>МРП</t>
  </si>
  <si>
    <t>Общеобразовательные</t>
  </si>
  <si>
    <t>1 группа</t>
  </si>
  <si>
    <t>2 группа</t>
  </si>
  <si>
    <t>3 группа</t>
  </si>
  <si>
    <t>4 группа</t>
  </si>
  <si>
    <t>Экология</t>
  </si>
  <si>
    <t>Радиация</t>
  </si>
  <si>
    <t>Коэф-ент</t>
  </si>
  <si>
    <t>←</t>
  </si>
  <si>
    <t>Уровень образования</t>
  </si>
  <si>
    <t>Всего Контингент</t>
  </si>
  <si>
    <t>1. Расчет объема подушевого финансирования без учета капитальных затрат</t>
  </si>
  <si>
    <t>Объем подушевого финансирования без капитальных затрат</t>
  </si>
  <si>
    <t>ИТОГО объем подушевого финансирования</t>
  </si>
  <si>
    <t>Город</t>
  </si>
  <si>
    <t>Село</t>
  </si>
  <si>
    <t>2. Выберите из раскрывающегося списка</t>
  </si>
  <si>
    <t>3. Выберите из раскрывающегося списка</t>
  </si>
  <si>
    <t>2. Расчет коммунальных затрат</t>
  </si>
  <si>
    <t>Группа</t>
  </si>
  <si>
    <t>Норматив</t>
  </si>
  <si>
    <t>Объем комм.затрат</t>
  </si>
  <si>
    <t>Без доплат</t>
  </si>
  <si>
    <t>4. Объем подушевого финансирования</t>
  </si>
  <si>
    <t>Обычное обучение</t>
  </si>
  <si>
    <t>А</t>
  </si>
  <si>
    <t>Б</t>
  </si>
  <si>
    <t>В</t>
  </si>
  <si>
    <t>Г</t>
  </si>
  <si>
    <t>ГРУППА</t>
  </si>
  <si>
    <t xml:space="preserve">1 группа: Мангистауской области, г.Алматы </t>
  </si>
  <si>
    <t xml:space="preserve">2 группа: Алматинской, Актюбинской, Атырауской, Жамбылской, Карагандинской, Кызылординской, Туркестанской областей, г.Нур-Султан и Шымкент </t>
  </si>
  <si>
    <t>3 группа: ЗКО, Костанайской, Павлодарской, СКО</t>
  </si>
  <si>
    <t>4 группа: Акмолинской, ВКО</t>
  </si>
  <si>
    <t>город</t>
  </si>
  <si>
    <t>обычный регион</t>
  </si>
  <si>
    <t>экология</t>
  </si>
  <si>
    <t>радиация</t>
  </si>
  <si>
    <t>село</t>
  </si>
  <si>
    <t>ООП</t>
  </si>
  <si>
    <t>Индивидуальные</t>
  </si>
  <si>
    <t>S, в т.ч. комм.усл + интернет</t>
  </si>
  <si>
    <t>1. Территориальная принадлежность (месторасположение: город/село)</t>
  </si>
  <si>
    <t>1. Выберите из раскрывающегося списка</t>
  </si>
  <si>
    <t>2. Виды доплат (без доплат, экология, радиация)</t>
  </si>
  <si>
    <t>3. Группа (в зависимости от нормы расходов на текущее содержание организаций)</t>
  </si>
  <si>
    <t>Вид образовательной программы</t>
  </si>
  <si>
    <t>Инклюзивное</t>
  </si>
  <si>
    <t>Индивидуальные занятия</t>
  </si>
  <si>
    <t>4. Проставьте контингент в ячейки B17 C17 D17 E17 (при наличии)</t>
  </si>
  <si>
    <t>4. Прогнозный контингент, обучающихся</t>
  </si>
  <si>
    <t>5. Объем подушевого финансирования  (тенге)</t>
  </si>
  <si>
    <t>ИТОГО ОБЪЕМ ПОДУШЕВОГО ФИНАНСИРОВАНИЯ</t>
  </si>
  <si>
    <t>Проставьте контингент в ячейки В18 C18 D18 E18 (при наличии)</t>
  </si>
  <si>
    <t>Проставьте контингент в ячейки В19 С19 D19 Е19 (при наличии)</t>
  </si>
  <si>
    <t xml:space="preserve">2 группа: Алматинской, Актюбинской, Атырауской, Жамбылской, Карагандинской, Кызылординской, Туркестанской областей, г.Астана и Шымкент </t>
  </si>
  <si>
    <t>(норматив - ком.услуги и интернет)</t>
  </si>
  <si>
    <t>РАСЧЕТ ОБЪЕМА ПОДУШЕВОГО ФИНАНСИРОВАНИЯ ДЛЯ ОРГАНИЗАЦИЙ ТиПО НА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</si>
</sst>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\ _₽"/>
  </numFmts>
  <fonts count="2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6"/>
      <color rgb="FF0070C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</cellStyleXfs>
  <cellXfs count="98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4" fillId="0" borderId="0" xfId="0" applyFont="1" applyAlignment="1"/>
    <xf numFmtId="3" fontId="1" fillId="0" borderId="0" xfId="0" applyNumberFormat="1" applyFont="1" applyFill="1"/>
    <xf numFmtId="0" fontId="12" fillId="4" borderId="2" xfId="0" applyFont="1" applyFill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3" fontId="12" fillId="4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5" fillId="0" borderId="0" xfId="0" applyFont="1"/>
    <xf numFmtId="3" fontId="15" fillId="0" borderId="0" xfId="0" applyNumberFormat="1" applyFont="1" applyFill="1"/>
    <xf numFmtId="3" fontId="15" fillId="0" borderId="0" xfId="0" applyNumberFormat="1" applyFont="1"/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4" borderId="4" xfId="0" applyNumberFormat="1" applyFont="1" applyFill="1" applyBorder="1" applyAlignment="1" applyProtection="1">
      <alignment horizontal="center" vertical="center"/>
      <protection hidden="1"/>
    </xf>
    <xf numFmtId="3" fontId="15" fillId="4" borderId="6" xfId="0" applyNumberFormat="1" applyFont="1" applyFill="1" applyBorder="1" applyAlignment="1" applyProtection="1">
      <alignment horizontal="center" vertical="center"/>
      <protection hidden="1"/>
    </xf>
    <xf numFmtId="3" fontId="15" fillId="0" borderId="8" xfId="0" applyNumberFormat="1" applyFont="1" applyFill="1" applyBorder="1" applyAlignment="1" applyProtection="1">
      <alignment horizontal="center" vertical="center"/>
      <protection hidden="1"/>
    </xf>
    <xf numFmtId="3" fontId="15" fillId="4" borderId="9" xfId="0" applyNumberFormat="1" applyFont="1" applyFill="1" applyBorder="1" applyAlignment="1" applyProtection="1">
      <alignment horizontal="center" vertical="center"/>
      <protection hidden="1"/>
    </xf>
    <xf numFmtId="0" fontId="13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wrapText="1"/>
    </xf>
    <xf numFmtId="0" fontId="12" fillId="0" borderId="8" xfId="0" applyFont="1" applyBorder="1"/>
    <xf numFmtId="165" fontId="12" fillId="0" borderId="8" xfId="0" applyNumberFormat="1" applyFont="1" applyBorder="1" applyAlignment="1">
      <alignment horizontal="center"/>
    </xf>
    <xf numFmtId="3" fontId="13" fillId="4" borderId="9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/>
    <xf numFmtId="3" fontId="12" fillId="0" borderId="16" xfId="0" applyNumberFormat="1" applyFont="1" applyFill="1" applyBorder="1" applyAlignment="1">
      <alignment horizontal="center" vertical="center" wrapText="1"/>
    </xf>
    <xf numFmtId="3" fontId="16" fillId="0" borderId="3" xfId="0" applyNumberFormat="1" applyFont="1" applyFill="1" applyBorder="1" applyAlignment="1">
      <alignment horizontal="center" vertical="center" wrapText="1"/>
    </xf>
    <xf numFmtId="3" fontId="16" fillId="4" borderId="4" xfId="0" applyNumberFormat="1" applyFont="1" applyFill="1" applyBorder="1" applyAlignment="1">
      <alignment horizontal="center" vertical="center" wrapText="1"/>
    </xf>
    <xf numFmtId="3" fontId="12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Alignment="1">
      <alignment wrapText="1"/>
    </xf>
    <xf numFmtId="3" fontId="16" fillId="3" borderId="1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9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3" fontId="3" fillId="4" borderId="5" xfId="0" applyNumberFormat="1" applyFont="1" applyFill="1" applyBorder="1" applyAlignment="1"/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3" fontId="9" fillId="4" borderId="6" xfId="0" applyNumberFormat="1" applyFont="1" applyFill="1" applyBorder="1" applyAlignment="1" applyProtection="1">
      <alignment horizontal="center" vertical="center" wrapText="1"/>
      <protection hidden="1"/>
    </xf>
    <xf numFmtId="3" fontId="3" fillId="4" borderId="11" xfId="0" applyNumberFormat="1" applyFont="1" applyFill="1" applyBorder="1" applyAlignment="1"/>
    <xf numFmtId="3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wrapText="1"/>
    </xf>
    <xf numFmtId="0" fontId="9" fillId="0" borderId="13" xfId="0" applyFont="1" applyBorder="1"/>
    <xf numFmtId="165" fontId="9" fillId="0" borderId="13" xfId="0" applyNumberFormat="1" applyFont="1" applyBorder="1" applyAlignment="1">
      <alignment horizontal="center"/>
    </xf>
    <xf numFmtId="3" fontId="3" fillId="4" borderId="14" xfId="0" applyNumberFormat="1" applyFont="1" applyFill="1" applyBorder="1" applyAlignment="1" applyProtection="1">
      <alignment horizontal="center" vertical="center" wrapText="1"/>
      <protection hidden="1"/>
    </xf>
    <xf numFmtId="3" fontId="12" fillId="0" borderId="8" xfId="0" applyNumberFormat="1" applyFont="1" applyFill="1" applyBorder="1" applyAlignment="1" applyProtection="1">
      <alignment horizontal="center" vertical="center"/>
      <protection hidden="1"/>
    </xf>
    <xf numFmtId="3" fontId="13" fillId="4" borderId="9" xfId="0" applyNumberFormat="1" applyFont="1" applyFill="1" applyBorder="1" applyAlignment="1" applyProtection="1">
      <alignment horizontal="center" vertical="center"/>
      <protection hidden="1"/>
    </xf>
    <xf numFmtId="3" fontId="15" fillId="0" borderId="3" xfId="0" applyNumberFormat="1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3" fontId="21" fillId="0" borderId="0" xfId="0" applyNumberFormat="1" applyFont="1" applyFill="1" applyAlignment="1">
      <alignment horizontal="left" vertical="center"/>
    </xf>
    <xf numFmtId="0" fontId="3" fillId="3" borderId="15" xfId="0" applyFont="1" applyFill="1" applyBorder="1" applyAlignment="1" applyProtection="1">
      <alignment horizontal="center" vertical="center"/>
      <protection locked="0" hidden="1"/>
    </xf>
    <xf numFmtId="0" fontId="22" fillId="0" borderId="0" xfId="0" applyFont="1"/>
    <xf numFmtId="0" fontId="10" fillId="0" borderId="0" xfId="0" applyFont="1" applyAlignment="1">
      <alignment horizontal="center" vertical="center"/>
    </xf>
    <xf numFmtId="0" fontId="23" fillId="0" borderId="0" xfId="0" applyFont="1"/>
    <xf numFmtId="0" fontId="11" fillId="0" borderId="0" xfId="0" applyFont="1"/>
    <xf numFmtId="0" fontId="2" fillId="0" borderId="0" xfId="0" applyFont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26" fillId="0" borderId="1" xfId="0" applyFont="1" applyBorder="1"/>
    <xf numFmtId="0" fontId="26" fillId="0" borderId="1" xfId="0" applyFont="1" applyBorder="1" applyAlignment="1">
      <alignment horizontal="center"/>
    </xf>
    <xf numFmtId="3" fontId="0" fillId="0" borderId="1" xfId="0" applyNumberFormat="1" applyBorder="1"/>
    <xf numFmtId="0" fontId="26" fillId="0" borderId="0" xfId="0" applyFont="1"/>
    <xf numFmtId="3" fontId="26" fillId="0" borderId="0" xfId="0" applyNumberFormat="1" applyFont="1" applyFill="1" applyBorder="1"/>
    <xf numFmtId="3" fontId="2" fillId="4" borderId="2" xfId="0" applyNumberFormat="1" applyFont="1" applyFill="1" applyBorder="1" applyAlignment="1">
      <alignment horizontal="center"/>
    </xf>
    <xf numFmtId="3" fontId="2" fillId="4" borderId="5" xfId="0" applyNumberFormat="1" applyFont="1" applyFill="1" applyBorder="1" applyAlignment="1">
      <alignment horizontal="center"/>
    </xf>
    <xf numFmtId="3" fontId="2" fillId="4" borderId="7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27" fillId="0" borderId="0" xfId="0" applyFont="1"/>
    <xf numFmtId="0" fontId="3" fillId="3" borderId="1" xfId="0" applyFont="1" applyFill="1" applyBorder="1" applyAlignment="1">
      <alignment horizontal="center"/>
    </xf>
    <xf numFmtId="3" fontId="3" fillId="4" borderId="4" xfId="0" applyNumberFormat="1" applyFont="1" applyFill="1" applyBorder="1" applyAlignment="1">
      <alignment horizontal="center" vertical="center" wrapText="1"/>
    </xf>
    <xf numFmtId="3" fontId="3" fillId="4" borderId="6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 readingOrder="1"/>
    </xf>
    <xf numFmtId="0" fontId="24" fillId="0" borderId="1" xfId="0" applyFont="1" applyBorder="1" applyAlignment="1">
      <alignment horizontal="center" vertical="center" wrapText="1" readingOrder="1"/>
    </xf>
    <xf numFmtId="0" fontId="25" fillId="0" borderId="1" xfId="0" applyFont="1" applyBorder="1" applyAlignment="1">
      <alignment horizontal="center" vertical="center" wrapText="1" readingOrder="1"/>
    </xf>
    <xf numFmtId="0" fontId="26" fillId="2" borderId="1" xfId="0" applyFont="1" applyFill="1" applyBorder="1" applyAlignment="1">
      <alignment horizontal="center"/>
    </xf>
    <xf numFmtId="0" fontId="26" fillId="5" borderId="1" xfId="0" applyFont="1" applyFill="1" applyBorder="1" applyAlignment="1">
      <alignment horizontal="center"/>
    </xf>
    <xf numFmtId="0" fontId="26" fillId="6" borderId="1" xfId="0" applyFont="1" applyFill="1" applyBorder="1" applyAlignment="1">
      <alignment horizontal="center"/>
    </xf>
    <xf numFmtId="3" fontId="0" fillId="0" borderId="0" xfId="0" applyNumberFormat="1"/>
  </cellXfs>
  <cellStyles count="17">
    <cellStyle name="_x0005__x001c_" xfId="9"/>
    <cellStyle name="Excel Built-in Normal" xfId="1"/>
    <cellStyle name="Денежный 2" xfId="5"/>
    <cellStyle name="Обычный" xfId="0" builtinId="0"/>
    <cellStyle name="Обычный 2" xfId="2"/>
    <cellStyle name="Обычный 2 2" xfId="3"/>
    <cellStyle name="Обычный 2 2 2" xfId="10"/>
    <cellStyle name="Обычный 2 3" xfId="6"/>
    <cellStyle name="Обычный 2 4" xfId="8"/>
    <cellStyle name="Обычный 2 5" xfId="15"/>
    <cellStyle name="Обычный 3" xfId="7"/>
    <cellStyle name="Обычный 3 2" xfId="14"/>
    <cellStyle name="Обычный 4" xfId="16"/>
    <cellStyle name="Обычный 5" xfId="11"/>
    <cellStyle name="Обычный 5 2" xfId="4"/>
    <cellStyle name="Обычный 6" xfId="12"/>
    <cellStyle name="Финансовый 2 2" xfId="13"/>
  </cellStyles>
  <dxfs count="0"/>
  <tableStyles count="0" defaultTableStyle="TableStyleMedium2" defaultPivotStyle="PivotStyleLight16"/>
  <colors>
    <mruColors>
      <color rgb="FF99FF99"/>
      <color rgb="FF4BFF4B"/>
      <color rgb="FF66FFFF"/>
      <color rgb="FFFFFF57"/>
      <color rgb="FF6BEB6E"/>
      <color rgb="FFFFF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O33"/>
  <sheetViews>
    <sheetView tabSelected="1" zoomScale="85" zoomScaleNormal="85" zoomScaleSheetLayoutView="25" workbookViewId="0">
      <selection activeCell="A4" sqref="A4"/>
    </sheetView>
  </sheetViews>
  <sheetFormatPr defaultColWidth="9.140625" defaultRowHeight="18.75" x14ac:dyDescent="0.3"/>
  <cols>
    <col min="1" max="1" width="29" style="17" customWidth="1"/>
    <col min="2" max="3" width="19.140625" style="8" customWidth="1"/>
    <col min="4" max="5" width="19.140625" style="1" customWidth="1"/>
    <col min="6" max="6" width="19.140625" style="13" customWidth="1"/>
    <col min="7" max="7" width="17.28515625" style="13" customWidth="1"/>
    <col min="8" max="8" width="22.42578125" style="13" customWidth="1"/>
    <col min="9" max="9" width="15.28515625" style="13" customWidth="1"/>
    <col min="10" max="10" width="15.28515625" style="10" customWidth="1"/>
    <col min="11" max="15" width="15.28515625" style="11" customWidth="1"/>
    <col min="16" max="16384" width="9.140625" style="1"/>
  </cols>
  <sheetData>
    <row r="1" spans="1:15" x14ac:dyDescent="0.3">
      <c r="A1" s="46" t="s">
        <v>59</v>
      </c>
      <c r="B1" s="6"/>
      <c r="C1" s="46"/>
      <c r="D1" s="46"/>
      <c r="E1" s="46"/>
      <c r="F1" s="46"/>
      <c r="G1" s="46"/>
      <c r="H1" s="46"/>
      <c r="I1" s="46"/>
      <c r="J1" s="46"/>
      <c r="K1" s="46"/>
      <c r="L1" s="9"/>
      <c r="M1" s="9"/>
      <c r="N1" s="9"/>
      <c r="O1" s="9"/>
    </row>
    <row r="2" spans="1:15" ht="21.75" customHeight="1" x14ac:dyDescent="0.3">
      <c r="A2" s="47"/>
      <c r="B2" s="47"/>
      <c r="C2" s="47"/>
      <c r="D2" s="3"/>
      <c r="E2" s="7"/>
      <c r="F2" s="7"/>
      <c r="G2" s="7"/>
      <c r="H2" s="7"/>
      <c r="I2" s="7"/>
      <c r="J2" s="4"/>
      <c r="K2" s="5"/>
    </row>
    <row r="3" spans="1:15" ht="21" thickBot="1" x14ac:dyDescent="0.35">
      <c r="A3" s="2" t="s">
        <v>44</v>
      </c>
      <c r="B3" s="3"/>
      <c r="C3" s="3"/>
      <c r="D3" s="3"/>
      <c r="E3" s="3"/>
      <c r="F3" s="3"/>
      <c r="G3" s="42"/>
      <c r="H3" s="18"/>
      <c r="J3" s="3"/>
      <c r="K3" s="3"/>
      <c r="L3" s="1"/>
      <c r="M3" s="1"/>
      <c r="N3" s="1"/>
      <c r="O3" s="1"/>
    </row>
    <row r="4" spans="1:15" ht="21" thickBot="1" x14ac:dyDescent="0.35">
      <c r="A4" s="67"/>
      <c r="B4" s="68"/>
      <c r="C4" s="68"/>
      <c r="D4" s="3"/>
      <c r="E4" s="3"/>
      <c r="F4" s="3"/>
      <c r="G4" s="40" t="s">
        <v>10</v>
      </c>
      <c r="H4" s="44" t="s">
        <v>45</v>
      </c>
      <c r="J4" s="3"/>
      <c r="K4" s="3"/>
      <c r="L4" s="1"/>
      <c r="M4" s="1"/>
      <c r="N4" s="1"/>
      <c r="O4" s="1"/>
    </row>
    <row r="5" spans="1:15" ht="20.25" x14ac:dyDescent="0.3">
      <c r="A5" s="3"/>
      <c r="B5" s="70"/>
      <c r="C5" s="70"/>
      <c r="D5" s="70"/>
      <c r="E5" s="3"/>
      <c r="F5" s="3"/>
      <c r="G5" s="42"/>
      <c r="H5" s="43"/>
      <c r="J5" s="3"/>
      <c r="K5" s="3"/>
      <c r="L5" s="1"/>
      <c r="M5" s="1"/>
      <c r="N5" s="1"/>
      <c r="O5" s="1"/>
    </row>
    <row r="6" spans="1:15" ht="19.5" thickBot="1" x14ac:dyDescent="0.35">
      <c r="A6" s="2" t="s">
        <v>46</v>
      </c>
      <c r="B6" s="70"/>
      <c r="C6" s="70"/>
      <c r="D6" s="70"/>
      <c r="E6" s="3"/>
      <c r="F6" s="3"/>
      <c r="J6" s="3"/>
      <c r="K6" s="3"/>
      <c r="L6" s="1"/>
      <c r="M6" s="1"/>
      <c r="N6" s="1"/>
      <c r="O6" s="1"/>
    </row>
    <row r="7" spans="1:15" ht="21" thickBot="1" x14ac:dyDescent="0.35">
      <c r="A7" s="67"/>
      <c r="B7" s="70"/>
      <c r="C7" s="70"/>
      <c r="D7" s="70"/>
      <c r="E7" s="3"/>
      <c r="F7" s="3"/>
      <c r="G7" s="40" t="s">
        <v>10</v>
      </c>
      <c r="H7" s="44" t="s">
        <v>18</v>
      </c>
      <c r="J7" s="3"/>
      <c r="K7" s="3"/>
      <c r="L7" s="1"/>
      <c r="M7" s="1"/>
      <c r="N7" s="1"/>
      <c r="O7" s="1"/>
    </row>
    <row r="8" spans="1:15" ht="20.25" x14ac:dyDescent="0.3">
      <c r="A8" s="3"/>
      <c r="B8" s="70"/>
      <c r="C8" s="70"/>
      <c r="D8" s="70"/>
      <c r="E8" s="3"/>
      <c r="F8" s="3"/>
      <c r="G8" s="42"/>
      <c r="H8" s="43"/>
      <c r="J8" s="3"/>
      <c r="K8" s="3"/>
      <c r="L8" s="1"/>
      <c r="M8" s="1"/>
      <c r="N8" s="1"/>
      <c r="O8" s="1"/>
    </row>
    <row r="9" spans="1:15" ht="19.5" thickBot="1" x14ac:dyDescent="0.35">
      <c r="A9" s="2" t="s">
        <v>47</v>
      </c>
      <c r="B9" s="70"/>
      <c r="C9" s="70"/>
      <c r="D9" s="70"/>
      <c r="E9" s="3"/>
      <c r="F9" s="3"/>
      <c r="J9" s="3"/>
      <c r="K9" s="3"/>
      <c r="L9" s="1"/>
      <c r="M9" s="1"/>
      <c r="N9" s="1"/>
      <c r="O9" s="1"/>
    </row>
    <row r="10" spans="1:15" ht="20.25" customHeight="1" thickBot="1" x14ac:dyDescent="0.35">
      <c r="A10" s="67"/>
      <c r="B10" s="70"/>
      <c r="C10" s="70"/>
      <c r="D10" s="70"/>
      <c r="E10" s="3"/>
      <c r="F10" s="3"/>
      <c r="G10" s="40" t="s">
        <v>10</v>
      </c>
      <c r="H10" s="44" t="s">
        <v>19</v>
      </c>
      <c r="I10" s="63"/>
      <c r="J10" s="3"/>
      <c r="K10" s="3"/>
      <c r="L10" s="1"/>
      <c r="M10" s="1"/>
      <c r="N10" s="1"/>
      <c r="O10" s="1"/>
    </row>
    <row r="11" spans="1:15" ht="17.25" customHeight="1" x14ac:dyDescent="0.3">
      <c r="A11" s="3"/>
      <c r="B11" s="69"/>
      <c r="C11" s="69"/>
      <c r="D11" s="69"/>
      <c r="E11" s="48"/>
      <c r="F11" s="48"/>
      <c r="G11" s="43"/>
      <c r="H11" s="64" t="s">
        <v>32</v>
      </c>
      <c r="I11" s="63"/>
      <c r="J11" s="3"/>
      <c r="K11" s="3"/>
      <c r="L11" s="1"/>
      <c r="M11" s="1"/>
      <c r="N11" s="1"/>
      <c r="O11" s="1"/>
    </row>
    <row r="12" spans="1:15" ht="17.25" customHeight="1" x14ac:dyDescent="0.3">
      <c r="A12" s="1"/>
      <c r="B12" s="70"/>
      <c r="C12" s="71"/>
      <c r="D12" s="71"/>
      <c r="F12" s="1"/>
      <c r="G12" s="43"/>
      <c r="H12" s="64" t="s">
        <v>57</v>
      </c>
      <c r="I12" s="63"/>
      <c r="J12" s="4"/>
      <c r="K12" s="5"/>
    </row>
    <row r="13" spans="1:15" ht="21" customHeight="1" x14ac:dyDescent="0.3">
      <c r="A13" s="1"/>
      <c r="B13" s="70"/>
      <c r="C13" s="71"/>
      <c r="D13" s="71"/>
      <c r="F13" s="1"/>
      <c r="G13" s="45"/>
      <c r="H13" s="65" t="s">
        <v>34</v>
      </c>
      <c r="I13" s="63"/>
      <c r="J13" s="4"/>
      <c r="K13" s="5"/>
    </row>
    <row r="14" spans="1:15" ht="19.5" thickBot="1" x14ac:dyDescent="0.35">
      <c r="A14" s="2" t="s">
        <v>52</v>
      </c>
      <c r="B14" s="71"/>
      <c r="C14" s="71"/>
      <c r="D14" s="71"/>
      <c r="F14" s="1"/>
      <c r="G14" s="1"/>
      <c r="H14" s="66" t="s">
        <v>35</v>
      </c>
      <c r="J14" s="4"/>
      <c r="K14" s="5"/>
    </row>
    <row r="15" spans="1:15" ht="20.25" x14ac:dyDescent="0.3">
      <c r="A15" s="89" t="s">
        <v>48</v>
      </c>
      <c r="B15" s="92" t="s">
        <v>27</v>
      </c>
      <c r="C15" s="93" t="s">
        <v>28</v>
      </c>
      <c r="D15" s="91" t="s">
        <v>29</v>
      </c>
      <c r="E15" s="91" t="s">
        <v>30</v>
      </c>
      <c r="F15" s="87" t="s">
        <v>0</v>
      </c>
      <c r="G15" s="1"/>
      <c r="H15" s="44"/>
      <c r="I15" s="1"/>
      <c r="J15" s="3"/>
      <c r="K15" s="5"/>
    </row>
    <row r="16" spans="1:15" x14ac:dyDescent="0.3">
      <c r="A16" s="90"/>
      <c r="B16" s="92"/>
      <c r="C16" s="93"/>
      <c r="D16" s="91"/>
      <c r="E16" s="91"/>
      <c r="F16" s="88"/>
      <c r="G16" s="1"/>
      <c r="H16" s="72"/>
      <c r="I16" s="1"/>
      <c r="J16" s="3"/>
      <c r="K16" s="5"/>
    </row>
    <row r="17" spans="1:15" ht="31.5" customHeight="1" x14ac:dyDescent="0.3">
      <c r="A17" s="49" t="s">
        <v>26</v>
      </c>
      <c r="B17" s="50"/>
      <c r="C17" s="50"/>
      <c r="D17" s="50"/>
      <c r="E17" s="50"/>
      <c r="F17" s="51">
        <f>B17+C17+D17+E17</f>
        <v>0</v>
      </c>
      <c r="G17" s="40" t="s">
        <v>10</v>
      </c>
      <c r="H17" s="41" t="s">
        <v>51</v>
      </c>
      <c r="I17" s="1"/>
      <c r="J17" s="3"/>
      <c r="K17" s="5"/>
    </row>
    <row r="18" spans="1:15" ht="20.25" x14ac:dyDescent="0.3">
      <c r="A18" s="49" t="s">
        <v>49</v>
      </c>
      <c r="B18" s="50"/>
      <c r="C18" s="50"/>
      <c r="D18" s="50"/>
      <c r="E18" s="50"/>
      <c r="F18" s="51">
        <f>B18+C18+D18+E18</f>
        <v>0</v>
      </c>
      <c r="G18" s="40" t="s">
        <v>10</v>
      </c>
      <c r="H18" s="41" t="s">
        <v>55</v>
      </c>
      <c r="I18" s="1"/>
      <c r="J18" s="1"/>
      <c r="K18" s="5"/>
      <c r="N18" s="1"/>
      <c r="O18" s="1"/>
    </row>
    <row r="19" spans="1:15" ht="21" thickBot="1" x14ac:dyDescent="0.35">
      <c r="A19" s="52" t="s">
        <v>50</v>
      </c>
      <c r="B19" s="50"/>
      <c r="C19" s="50"/>
      <c r="D19" s="50"/>
      <c r="E19" s="50"/>
      <c r="F19" s="53">
        <f>B19+C19+D19+E19</f>
        <v>0</v>
      </c>
      <c r="G19" s="40" t="s">
        <v>10</v>
      </c>
      <c r="H19" s="41" t="s">
        <v>56</v>
      </c>
      <c r="I19" s="1"/>
      <c r="J19" s="1"/>
      <c r="K19" s="1"/>
      <c r="L19" s="1"/>
      <c r="N19" s="1"/>
      <c r="O19" s="1"/>
    </row>
    <row r="20" spans="1:15" ht="19.5" thickBot="1" x14ac:dyDescent="0.35">
      <c r="A20" s="54" t="s">
        <v>12</v>
      </c>
      <c r="B20" s="55"/>
      <c r="C20" s="56"/>
      <c r="D20" s="57"/>
      <c r="E20" s="58"/>
      <c r="F20" s="59">
        <f>F17+F18+F19</f>
        <v>0</v>
      </c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">
      <c r="A21" s="11"/>
      <c r="B21" s="11"/>
      <c r="C21" s="11"/>
      <c r="D21" s="11"/>
      <c r="E21" s="11"/>
      <c r="F21" s="11"/>
      <c r="G21" s="11"/>
      <c r="H21" s="11"/>
      <c r="I21" s="1"/>
      <c r="J21" s="1"/>
      <c r="K21" s="1"/>
      <c r="L21" s="1"/>
      <c r="M21" s="1"/>
      <c r="N21" s="1"/>
      <c r="O21" s="1"/>
    </row>
    <row r="22" spans="1:15" x14ac:dyDescent="0.3">
      <c r="A22" s="2" t="s">
        <v>53</v>
      </c>
      <c r="B22" s="11"/>
      <c r="C22" s="11"/>
      <c r="D22" s="11"/>
      <c r="E22" s="11"/>
      <c r="F22" s="11"/>
      <c r="G22" s="11"/>
      <c r="H22" s="11"/>
      <c r="I22" s="1"/>
      <c r="J22" s="1"/>
      <c r="K22" s="1"/>
      <c r="L22" s="1"/>
      <c r="M22" s="1"/>
      <c r="N22" s="1"/>
      <c r="O22" s="1"/>
    </row>
    <row r="23" spans="1:15" x14ac:dyDescent="0.3">
      <c r="A23" s="2"/>
      <c r="B23" s="11"/>
      <c r="C23" s="11"/>
      <c r="D23" s="11"/>
      <c r="E23" s="11"/>
      <c r="F23" s="11"/>
      <c r="G23" s="11"/>
      <c r="H23" s="11"/>
      <c r="I23" s="1"/>
      <c r="J23" s="1"/>
      <c r="K23" s="1"/>
      <c r="L23" s="1"/>
      <c r="M23" s="1"/>
      <c r="N23" s="1"/>
      <c r="O23" s="1"/>
    </row>
    <row r="24" spans="1:15" x14ac:dyDescent="0.3">
      <c r="A24" s="86" t="s">
        <v>54</v>
      </c>
      <c r="B24" s="86"/>
      <c r="C24" s="86"/>
      <c r="D24" s="86"/>
      <c r="E24" s="86"/>
      <c r="F24" s="84">
        <f>Расчет!A18</f>
        <v>0</v>
      </c>
      <c r="G24" s="1"/>
      <c r="H24" s="1"/>
      <c r="I24" s="1"/>
      <c r="J24" s="1"/>
      <c r="K24" s="1"/>
      <c r="L24" s="1"/>
      <c r="M24" s="1"/>
      <c r="N24" s="1"/>
      <c r="O24" s="1"/>
    </row>
    <row r="25" spans="1:15" s="11" customFormat="1" x14ac:dyDescent="0.3">
      <c r="A25" s="17"/>
      <c r="B25" s="8"/>
      <c r="C25" s="8"/>
      <c r="D25" s="1"/>
      <c r="E25" s="1"/>
      <c r="F25" s="13"/>
      <c r="G25" s="13"/>
      <c r="H25" s="13"/>
    </row>
    <row r="26" spans="1:15" x14ac:dyDescent="0.3">
      <c r="I26" s="1"/>
      <c r="J26" s="1"/>
      <c r="K26" s="1"/>
      <c r="L26" s="1"/>
      <c r="M26" s="1"/>
    </row>
    <row r="27" spans="1:15" x14ac:dyDescent="0.3">
      <c r="A27" s="11"/>
      <c r="B27" s="11"/>
      <c r="C27" s="11"/>
      <c r="D27" s="11"/>
      <c r="E27" s="11"/>
      <c r="F27" s="11"/>
      <c r="H27" s="11"/>
    </row>
    <row r="28" spans="1:15" x14ac:dyDescent="0.3">
      <c r="A28" s="11"/>
      <c r="B28" s="11"/>
      <c r="C28" s="11"/>
      <c r="D28" s="11"/>
      <c r="E28" s="11"/>
      <c r="F28" s="11"/>
      <c r="H28" s="11"/>
    </row>
    <row r="29" spans="1:15" s="11" customFormat="1" x14ac:dyDescent="0.3">
      <c r="G29" s="13"/>
    </row>
    <row r="30" spans="1:15" s="11" customFormat="1" x14ac:dyDescent="0.3">
      <c r="G30" s="13"/>
    </row>
    <row r="31" spans="1:15" s="11" customFormat="1" x14ac:dyDescent="0.3">
      <c r="G31" s="13"/>
    </row>
    <row r="32" spans="1:15" s="11" customFormat="1" x14ac:dyDescent="0.3">
      <c r="A32" s="17"/>
      <c r="B32" s="8"/>
      <c r="C32" s="8"/>
      <c r="D32" s="1"/>
      <c r="E32" s="1"/>
      <c r="F32" s="13"/>
      <c r="G32" s="13"/>
      <c r="H32" s="13"/>
    </row>
    <row r="33" spans="1:8" s="11" customFormat="1" x14ac:dyDescent="0.3">
      <c r="A33" s="17"/>
      <c r="B33" s="8"/>
      <c r="C33" s="8"/>
      <c r="D33" s="1"/>
      <c r="E33" s="1"/>
      <c r="F33" s="13"/>
      <c r="G33" s="13"/>
      <c r="H33" s="13"/>
    </row>
  </sheetData>
  <sheetProtection algorithmName="SHA-512" hashValue="fc8r+RYoKg0ubvCdZ8OISJS7fsmN6yOxSbAj24+32WFKMEYW+ANf/HcZwzMdGhE1a2ygekFp3Wx/CfWEhkji4A==" saltValue="yqsNT5rOANow3qwAih8jsQ==" spinCount="100000" sheet="1" objects="1" scenarios="1" selectLockedCells="1"/>
  <mergeCells count="7">
    <mergeCell ref="A24:E24"/>
    <mergeCell ref="F15:F16"/>
    <mergeCell ref="A15:A16"/>
    <mergeCell ref="D15:D16"/>
    <mergeCell ref="E15:E16"/>
    <mergeCell ref="B15:B16"/>
    <mergeCell ref="C15:C16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ErrorMessage="1">
          <x14:formula1>
            <xm:f>формула!$A$26:$C$26</xm:f>
          </x14:formula1>
          <xm:sqref>A4</xm:sqref>
        </x14:dataValidation>
        <x14:dataValidation type="list" showErrorMessage="1">
          <x14:formula1>
            <xm:f>формула!$A$27:$D$27</xm:f>
          </x14:formula1>
          <xm:sqref>A7</xm:sqref>
        </x14:dataValidation>
        <x14:dataValidation type="list" showErrorMessage="1">
          <x14:formula1>
            <xm:f>формула!$A$28:$E$28</xm:f>
          </x14:formula1>
          <xm:sqref>A10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O26"/>
  <sheetViews>
    <sheetView zoomScaleNormal="100" zoomScaleSheetLayoutView="25" workbookViewId="0">
      <selection activeCell="C12" sqref="C12"/>
    </sheetView>
  </sheetViews>
  <sheetFormatPr defaultColWidth="9.140625" defaultRowHeight="20.25" x14ac:dyDescent="0.3"/>
  <cols>
    <col min="1" max="1" width="29" style="22" customWidth="1"/>
    <col min="2" max="3" width="29" style="38" customWidth="1"/>
    <col min="4" max="5" width="29" style="18" customWidth="1"/>
    <col min="6" max="6" width="29" style="19" customWidth="1"/>
    <col min="7" max="7" width="17.28515625" style="19" customWidth="1"/>
    <col min="8" max="8" width="15.28515625" style="19" customWidth="1"/>
    <col min="9" max="9" width="15.28515625" style="20" customWidth="1"/>
    <col min="10" max="14" width="15.28515625" style="21" customWidth="1"/>
    <col min="15" max="16384" width="9.140625" style="18"/>
  </cols>
  <sheetData>
    <row r="1" spans="1:15" ht="21" customHeight="1" x14ac:dyDescent="0.35">
      <c r="A1" s="12" t="s">
        <v>13</v>
      </c>
      <c r="B1" s="19"/>
      <c r="C1" s="20"/>
      <c r="D1" s="21"/>
      <c r="E1" s="21"/>
      <c r="F1" s="21"/>
    </row>
    <row r="2" spans="1:15" ht="21" customHeight="1" thickBot="1" x14ac:dyDescent="0.35">
      <c r="B2" s="18"/>
      <c r="C2" s="18"/>
      <c r="F2" s="18"/>
    </row>
    <row r="3" spans="1:15" ht="64.5" customHeight="1" thickBot="1" x14ac:dyDescent="0.35">
      <c r="A3" s="14" t="s">
        <v>11</v>
      </c>
      <c r="B3" s="15" t="s">
        <v>27</v>
      </c>
      <c r="C3" s="15" t="s">
        <v>28</v>
      </c>
      <c r="D3" s="15" t="s">
        <v>29</v>
      </c>
      <c r="E3" s="15" t="s">
        <v>30</v>
      </c>
      <c r="F3" s="16" t="s">
        <v>0</v>
      </c>
      <c r="M3" s="18"/>
      <c r="N3" s="18"/>
    </row>
    <row r="4" spans="1:15" ht="21" customHeight="1" thickBot="1" x14ac:dyDescent="0.35">
      <c r="A4" s="81" t="s">
        <v>2</v>
      </c>
      <c r="B4" s="62">
        <f>(IF(AND('Расчет объема финансирования'!$A$4="город",'Расчет объема финансирования'!$A$7="Без доплат"),формула!$B$3*'Расчет объема финансирования'!B17)+IF(AND('Расчет объема финансирования'!$A$4="город",'Расчет объема финансирования'!$A$7="Экология"),формула!$B$9*'Расчет объема финансирования'!B17)+IF(AND('Расчет объема финансирования'!$A$4="город",'Расчет объема финансирования'!$A$7="Радиация"),формула!$B$15*'Расчет объема финансирования'!B17)+IF(AND('Расчет объема финансирования'!$A$4="село",'Расчет объема финансирования'!$A$7="Без доплат"),формула!$H$3*'Расчет объема финансирования'!B17)+IF(AND('Расчет объема финансирования'!$A$4="село",'Расчет объема финансирования'!$A$7="Экология"),формула!$H$9*'Расчет объема финансирования'!B17)+IF(AND('Расчет объема финансирования'!$A$4="село",'Расчет объема финансирования'!$A$7="Радиация"),формула!$H$15*'Расчет объема финансирования'!B17))</f>
        <v>0</v>
      </c>
      <c r="C4" s="62">
        <f>(IF(AND('Расчет объема финансирования'!$A$4="город",'Расчет объема финансирования'!$A$7="Без доплат"),формула!$C$3*'Расчет объема финансирования'!C17)+IF(AND('Расчет объема финансирования'!$A$4="город",'Расчет объема финансирования'!$A$7="Экология"),формула!$C$9*'Расчет объема финансирования'!C17)+IF(AND('Расчет объема финансирования'!$A$4="город",'Расчет объема финансирования'!$A$7="Радиация"),формула!$C$15*'Расчет объема финансирования'!C17)+IF(AND('Расчет объема финансирования'!$A$4="село",'Расчет объема финансирования'!$A$7="Без доплат"),формула!$I$3*'Расчет объема финансирования'!C17)+IF(AND('Расчет объема финансирования'!$A$4="село",'Расчет объема финансирования'!$A$7="Экология"),формула!$I$9*'Расчет объема финансирования'!C17)+IF(AND('Расчет объема финансирования'!$A$4="село",'Расчет объема финансирования'!$A$7="Радиация"),формула!$I$15*'Расчет объема финансирования'!C17))</f>
        <v>0</v>
      </c>
      <c r="D4" s="62">
        <f>(IF(AND('Расчет объема финансирования'!$A$4="город",'Расчет объема финансирования'!$A$7="Без доплат"),формула!$D$3*'Расчет объема финансирования'!D17)+IF(AND('Расчет объема финансирования'!$A$4="город",'Расчет объема финансирования'!$A$7="Экология"),формула!$D$9*'Расчет объема финансирования'!D17)+IF(AND('Расчет объема финансирования'!$A$4="город",'Расчет объема финансирования'!$A$7="Радиация"),формула!$D$15*'Расчет объема финансирования'!D17)+IF(AND('Расчет объема финансирования'!$A$4="село",'Расчет объема финансирования'!$A$7="Без доплат"),формула!$J$3*'Расчет объема финансирования'!D17)+IF(AND('Расчет объема финансирования'!$A$4="село",'Расчет объема финансирования'!$A$7="Экология"),формула!$J$9*'Расчет объема финансирования'!D17)+IF(AND('Расчет объема финансирования'!$A$4="село",'Расчет объема финансирования'!$A$7="Радиация"),формула!$J$15*'Расчет объема финансирования'!D17))</f>
        <v>0</v>
      </c>
      <c r="E4" s="62">
        <f>(IF(AND('Расчет объема финансирования'!$A$4="город",'Расчет объема финансирования'!$A$7="Без доплат"),формула!$E$3*'Расчет объема финансирования'!E17)+IF(AND('Расчет объема финансирования'!$A$4="город",'Расчет объема финансирования'!$A$7="Экология"),формула!$E$9*'Расчет объема финансирования'!E17)+IF(AND('Расчет объема финансирования'!$A$4="город",'Расчет объема финансирования'!$A$7="Радиация"),формула!$E$15*'Расчет объема финансирования'!E17)+IF(AND('Расчет объема финансирования'!$A$4="село",'Расчет объема финансирования'!$A$7="Без доплат"),формула!$K$3*'Расчет объема финансирования'!E17)+IF(AND('Расчет объема финансирования'!$A$4="село",'Расчет объема финансирования'!$A$7="Экология"),формула!$K$9*'Расчет объема финансирования'!E17)+IF(AND('Расчет объема финансирования'!$A$4="село",'Расчет объема финансирования'!$A$7="Радиация"),формула!$K$15*'Расчет объема финансирования'!E17))</f>
        <v>0</v>
      </c>
      <c r="F4" s="23">
        <f>B4+C4+D4+E4</f>
        <v>0</v>
      </c>
      <c r="O4" s="21"/>
    </row>
    <row r="5" spans="1:15" ht="21" customHeight="1" thickBot="1" x14ac:dyDescent="0.35">
      <c r="A5" s="82" t="s">
        <v>41</v>
      </c>
      <c r="B5" s="62">
        <f>(IF(AND('Расчет объема финансирования'!$A$4="город",'Расчет объема финансирования'!$A$7="Без доплат"),формула!$B$4*'Расчет объема финансирования'!B18)+IF(AND('Расчет объема финансирования'!$A$4="город",'Расчет объема финансирования'!$A$7="Экология"),формула!$B$10*'Расчет объема финансирования'!B18)+IF(AND('Расчет объема финансирования'!$A$4="город",'Расчет объема финансирования'!$A$7="Радиация"),формула!$B$16*'Расчет объема финансирования'!B18)+IF(AND('Расчет объема финансирования'!$A$4="село",'Расчет объема финансирования'!$A$7="Без доплат"),формула!$H$4*'Расчет объема финансирования'!B18)+IF(AND('Расчет объема финансирования'!$A$4="село",'Расчет объема финансирования'!$A$7="Экология"),формула!$H$10*'Расчет объема финансирования'!B18)+IF(AND('Расчет объема финансирования'!$A$4="село",'Расчет объема финансирования'!$A$7="Радиация"),формула!$H$16*'Расчет объема финансирования'!B18))</f>
        <v>0</v>
      </c>
      <c r="C5" s="62">
        <f>(IF(AND('Расчет объема финансирования'!$A$4="город",'Расчет объема финансирования'!$A$7="Без доплат"),формула!$C$4*'Расчет объема финансирования'!C18)+IF(AND('Расчет объема финансирования'!$A$4="город",'Расчет объема финансирования'!$A$7="Экология"),формула!$C$10*'Расчет объема финансирования'!C18)+IF(AND('Расчет объема финансирования'!$A$4="город",'Расчет объема финансирования'!$A$7="Радиация"),формула!$C$16*'Расчет объема финансирования'!C18)+IF(AND('Расчет объема финансирования'!$A$4="село",'Расчет объема финансирования'!$A$7="Без доплат"),формула!$I$4*'Расчет объема финансирования'!C18)+IF(AND('Расчет объема финансирования'!$A$4="село",'Расчет объема финансирования'!$A$7="Экология"),формула!$I$10*'Расчет объема финансирования'!C18)+IF(AND('Расчет объема финансирования'!$A$4="село",'Расчет объема финансирования'!$A$7="Радиация"),формула!$I$16*'Расчет объема финансирования'!C18))</f>
        <v>0</v>
      </c>
      <c r="D5" s="62">
        <f>(IF(AND('Расчет объема финансирования'!$A$4="город",'Расчет объема финансирования'!$A$7="Без доплат"),формула!$D$4*'Расчет объема финансирования'!D18)+IF(AND('Расчет объема финансирования'!$A$4="город",'Расчет объема финансирования'!$A$7="Экология"),формула!$D$10*'Расчет объема финансирования'!D18)+IF(AND('Расчет объема финансирования'!$A$4="город",'Расчет объема финансирования'!$A$7="Радиация"),формула!$D$16*'Расчет объема финансирования'!D18)+IF(AND('Расчет объема финансирования'!$A$4="село",'Расчет объема финансирования'!$A$7="Без доплат"),формула!$J$4*'Расчет объема финансирования'!D18)+IF(AND('Расчет объема финансирования'!$A$4="село",'Расчет объема финансирования'!$A$7="Экология"),формула!$J$10*'Расчет объема финансирования'!D18)+IF(AND('Расчет объема финансирования'!$A$4="село",'Расчет объема финансирования'!$A$7="Радиация"),формула!$J$16*'Расчет объема финансирования'!D18))</f>
        <v>0</v>
      </c>
      <c r="E5" s="62">
        <f>(IF(AND('Расчет объема финансирования'!$A$4="город",'Расчет объема финансирования'!$A$7="Без доплат"),формула!$E$4*'Расчет объема финансирования'!E18)+IF(AND('Расчет объема финансирования'!$A$4="город",'Расчет объема финансирования'!$A$7="Экология"),формула!$E$10*'Расчет объема финансирования'!E18)+IF(AND('Расчет объема финансирования'!$A$4="город",'Расчет объема финансирования'!$A$7="Радиация"),формула!$E$16*'Расчет объема финансирования'!E18)+IF(AND('Расчет объема финансирования'!$A$4="село",'Расчет объема финансирования'!$A$7="Без доплат"),формула!$K$4*'Расчет объема финансирования'!E18)+IF(AND('Расчет объема финансирования'!$A$4="село",'Расчет объема финансирования'!$A$7="Экология"),формула!$K$10*'Расчет объема финансирования'!E18)+IF(AND('Расчет объема финансирования'!$A$4="село",'Расчет объема финансирования'!$A$7="Радиация"),формула!$K$16*'Расчет объема финансирования'!E18))</f>
        <v>0</v>
      </c>
      <c r="F5" s="24">
        <f>B5+C5+D5+E5</f>
        <v>0</v>
      </c>
      <c r="O5" s="21"/>
    </row>
    <row r="6" spans="1:15" ht="21" customHeight="1" thickBot="1" x14ac:dyDescent="0.35">
      <c r="A6" s="83" t="s">
        <v>42</v>
      </c>
      <c r="B6" s="62">
        <f>(IF(AND('Расчет объема финансирования'!$A$4="город",'Расчет объема финансирования'!$A$7="Без доплат"),формула!$B$5*'Расчет объема финансирования'!B19)+IF(AND('Расчет объема финансирования'!$A$4="город",'Расчет объема финансирования'!$A$7="Экология"),формула!$B$11*'Расчет объема финансирования'!B19)+IF(AND('Расчет объема финансирования'!$A$4="город",'Расчет объема финансирования'!$A$7="Радиация"),формула!$B$17*'Расчет объема финансирования'!B19)+IF(AND('Расчет объема финансирования'!$A$4="село",'Расчет объема финансирования'!$A$7="Без доплат"),формула!$H$5*'Расчет объема финансирования'!B19)+IF(AND('Расчет объема финансирования'!$A$4="село",'Расчет объема финансирования'!$A$7="Экология"),формула!$H$11*'Расчет объема финансирования'!B19)+IF(AND('Расчет объема финансирования'!$A$4="село",'Расчет объема финансирования'!$A$7="Радиация"),формула!$H$17*'Расчет объема финансирования'!B19))</f>
        <v>0</v>
      </c>
      <c r="C6" s="62">
        <f>(IF(AND('Расчет объема финансирования'!$A$4="город",'Расчет объема финансирования'!$A$7="Без доплат"),формула!$C$5*'Расчет объема финансирования'!C19)+IF(AND('Расчет объема финансирования'!$A$4="город",'Расчет объема финансирования'!$A$7="Экология"),формула!$C$11*'Расчет объема финансирования'!C19)+IF(AND('Расчет объема финансирования'!$A$4="город",'Расчет объема финансирования'!$A$7="Радиация"),формула!$C$17*'Расчет объема финансирования'!C19)+IF(AND('Расчет объема финансирования'!$A$4="село",'Расчет объема финансирования'!$A$7="Без доплат"),формула!$I$5*'Расчет объема финансирования'!C19)+IF(AND('Расчет объема финансирования'!$A$4="село",'Расчет объема финансирования'!$A$7="Экология"),формула!$I$11*'Расчет объема финансирования'!C19)+IF(AND('Расчет объема финансирования'!$A$4="село",'Расчет объема финансирования'!$A$7="Радиация"),формула!$I$17*'Расчет объема финансирования'!C19))</f>
        <v>0</v>
      </c>
      <c r="D6" s="62">
        <f>(IF(AND('Расчет объема финансирования'!$A$4="город",'Расчет объема финансирования'!$A$7="Без доплат"),формула!$D$5*'Расчет объема финансирования'!D19)+IF(AND('Расчет объема финансирования'!$A$4="город",'Расчет объема финансирования'!$A$7="Экология"),формула!$D$11*'Расчет объема финансирования'!D19)+IF(AND('Расчет объема финансирования'!$A$4="город",'Расчет объема финансирования'!$A$7="Радиация"),формула!$D$17*'Расчет объема финансирования'!D19)+IF(AND('Расчет объема финансирования'!$A$4="село",'Расчет объема финансирования'!$A$7="Без доплат"),формула!$J$5*'Расчет объема финансирования'!D19)+IF(AND('Расчет объема финансирования'!$A$4="село",'Расчет объема финансирования'!$A$7="Экология"),формула!$J$11*'Расчет объема финансирования'!D19)+IF(AND('Расчет объема финансирования'!$A$4="село",'Расчет объема финансирования'!$A$7="Радиация"),формула!$J$17*'Расчет объема финансирования'!D19))</f>
        <v>0</v>
      </c>
      <c r="E6" s="62">
        <f>(IF(AND('Расчет объема финансирования'!$A$4="город",'Расчет объема финансирования'!$A$7="Без доплат"),формула!$E$5*'Расчет объема финансирования'!E19)+IF(AND('Расчет объема финансирования'!$A$4="город",'Расчет объема финансирования'!$A$7="Экология"),формула!$E$11*'Расчет объема финансирования'!E19)+IF(AND('Расчет объема финансирования'!$A$4="город",'Расчет объема финансирования'!$A$7="Радиация"),формула!$E$17*'Расчет объема финансирования'!E19)+IF(AND('Расчет объема финансирования'!$A$4="село",'Расчет объема финансирования'!$A$7="Без доплат"),формула!$K$5*'Расчет объема финансирования'!E19)+IF(AND('Расчет объема финансирования'!$A$4="село",'Расчет объема финансирования'!$A$7="Экология"),формула!$K$11*'Расчет объема финансирования'!E19)+IF(AND('Расчет объема финансирования'!$A$4="село",'Расчет объема финансирования'!$A$7="Радиация"),формула!$K$17*'Расчет объема финансирования'!E19))</f>
        <v>0</v>
      </c>
      <c r="F6" s="26">
        <f>B6+C6+D6+E6</f>
        <v>0</v>
      </c>
      <c r="G6" s="18"/>
      <c r="O6" s="21"/>
    </row>
    <row r="7" spans="1:15" ht="21" customHeight="1" thickBot="1" x14ac:dyDescent="0.35">
      <c r="A7" s="27" t="s">
        <v>14</v>
      </c>
      <c r="B7" s="28"/>
      <c r="C7" s="29"/>
      <c r="D7" s="30"/>
      <c r="E7" s="31"/>
      <c r="F7" s="32">
        <f>F4+F5+F6</f>
        <v>0</v>
      </c>
      <c r="G7" s="18"/>
      <c r="M7" s="18"/>
      <c r="N7" s="18"/>
    </row>
    <row r="8" spans="1:15" x14ac:dyDescent="0.3">
      <c r="A8" s="18"/>
      <c r="B8" s="18"/>
      <c r="C8" s="18"/>
      <c r="F8" s="18"/>
      <c r="G8" s="18"/>
      <c r="H8" s="18"/>
      <c r="I8" s="18"/>
      <c r="J8" s="18"/>
      <c r="K8" s="18"/>
      <c r="O8" s="21"/>
    </row>
    <row r="9" spans="1:15" ht="25.5" x14ac:dyDescent="0.35">
      <c r="A9" s="12" t="s">
        <v>20</v>
      </c>
      <c r="B9" s="18"/>
      <c r="C9" s="18"/>
      <c r="F9" s="18"/>
      <c r="G9" s="18"/>
      <c r="H9" s="18"/>
      <c r="I9" s="18"/>
      <c r="J9" s="18"/>
      <c r="K9" s="18"/>
      <c r="O9" s="21"/>
    </row>
    <row r="10" spans="1:15" ht="21" thickBot="1" x14ac:dyDescent="0.35">
      <c r="A10" s="33"/>
      <c r="B10" s="18"/>
      <c r="C10" s="18"/>
      <c r="F10" s="18"/>
      <c r="G10" s="18"/>
      <c r="H10" s="18"/>
      <c r="I10" s="18"/>
      <c r="J10" s="18"/>
      <c r="K10" s="18"/>
      <c r="O10" s="21"/>
    </row>
    <row r="11" spans="1:15" x14ac:dyDescent="0.3">
      <c r="A11" s="34" t="s">
        <v>21</v>
      </c>
      <c r="B11" s="35" t="s">
        <v>22</v>
      </c>
      <c r="C11" s="36" t="s">
        <v>23</v>
      </c>
      <c r="F11" s="18"/>
      <c r="H11" s="18"/>
      <c r="I11" s="18"/>
      <c r="J11" s="18"/>
      <c r="L11" s="18"/>
      <c r="M11" s="18"/>
      <c r="N11" s="18"/>
    </row>
    <row r="12" spans="1:15" ht="23.25" thickBot="1" x14ac:dyDescent="0.35">
      <c r="A12" s="37">
        <f>'Расчет объема финансирования'!A10</f>
        <v>0</v>
      </c>
      <c r="B12" s="60">
        <f>IF(A12="1 группа",формула!C21,IF(A12="2 группа",формула!C22,IF(A12="3 группа",формула!C23,IF(A12="4 группа",формула!C24,))))</f>
        <v>0</v>
      </c>
      <c r="C12" s="61">
        <f>B12*'Расчет объема финансирования'!F20</f>
        <v>0</v>
      </c>
      <c r="F12" s="18"/>
      <c r="H12" s="18"/>
      <c r="I12" s="18"/>
      <c r="J12" s="18"/>
      <c r="O12" s="21"/>
    </row>
    <row r="13" spans="1:15" x14ac:dyDescent="0.3">
      <c r="A13" s="18"/>
      <c r="B13" s="18"/>
      <c r="C13" s="18"/>
      <c r="F13" s="18"/>
      <c r="G13" s="18"/>
      <c r="H13" s="18"/>
      <c r="I13" s="18"/>
      <c r="J13" s="18"/>
      <c r="K13" s="18"/>
      <c r="O13" s="21"/>
    </row>
    <row r="15" spans="1:15" ht="25.5" x14ac:dyDescent="0.35">
      <c r="A15" s="12" t="s">
        <v>25</v>
      </c>
    </row>
    <row r="17" spans="1:14" ht="60.75" x14ac:dyDescent="0.3">
      <c r="A17" s="39" t="s">
        <v>15</v>
      </c>
      <c r="B17" s="18"/>
      <c r="C17" s="18"/>
      <c r="D17" s="19"/>
      <c r="E17" s="19"/>
      <c r="G17" s="20"/>
      <c r="H17" s="21"/>
      <c r="I17" s="21"/>
      <c r="M17" s="18"/>
      <c r="N17" s="18"/>
    </row>
    <row r="18" spans="1:14" ht="21" thickBot="1" x14ac:dyDescent="0.35">
      <c r="A18" s="25">
        <f>F7+C12</f>
        <v>0</v>
      </c>
      <c r="B18" s="18"/>
      <c r="C18" s="18"/>
      <c r="D18" s="19"/>
      <c r="E18" s="19"/>
      <c r="G18" s="20"/>
      <c r="H18" s="21"/>
      <c r="I18" s="21"/>
      <c r="M18" s="18"/>
      <c r="N18" s="18"/>
    </row>
    <row r="19" spans="1:14" x14ac:dyDescent="0.3">
      <c r="C19" s="18"/>
      <c r="E19" s="19"/>
      <c r="H19" s="20"/>
      <c r="I19" s="21"/>
      <c r="N19" s="18"/>
    </row>
    <row r="22" spans="1:14" x14ac:dyDescent="0.3">
      <c r="J22" s="18"/>
      <c r="K22" s="18"/>
      <c r="L22" s="18"/>
    </row>
    <row r="23" spans="1:14" x14ac:dyDescent="0.3">
      <c r="J23" s="18"/>
      <c r="K23" s="18"/>
      <c r="L23" s="18"/>
    </row>
    <row r="24" spans="1:14" x14ac:dyDescent="0.3">
      <c r="J24" s="18"/>
      <c r="K24" s="18"/>
      <c r="L24" s="18"/>
    </row>
    <row r="25" spans="1:14" x14ac:dyDescent="0.3">
      <c r="J25" s="18"/>
      <c r="K25" s="18"/>
      <c r="L25" s="18"/>
    </row>
    <row r="26" spans="1:14" x14ac:dyDescent="0.3">
      <c r="J26" s="18"/>
      <c r="K26" s="18"/>
      <c r="L26" s="18"/>
    </row>
  </sheetData>
  <sheetProtection algorithmName="SHA-512" hashValue="Xo1y33DOBzPQOtEiOJhuJ8a8CT8JbOxE1uy0eiZBbOFDyny8NEuSbC2QXS5abU9n3hzSUrOLYEZCZkQuBme0lg==" saltValue="36o4D6i18MXLWgwmZCX8eQ==" spinCount="100000" sheet="1" objects="1" scenarios="1" selectLockedCells="1" selectUnlockedCells="1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FF4B"/>
  </sheetPr>
  <dimension ref="A1:L28"/>
  <sheetViews>
    <sheetView workbookViewId="0">
      <selection activeCell="G33" sqref="G33"/>
    </sheetView>
  </sheetViews>
  <sheetFormatPr defaultRowHeight="15" x14ac:dyDescent="0.25"/>
  <cols>
    <col min="1" max="1" width="21.7109375" customWidth="1"/>
    <col min="7" max="7" width="28.42578125" customWidth="1"/>
  </cols>
  <sheetData>
    <row r="1" spans="1:12" ht="21" x14ac:dyDescent="0.35">
      <c r="A1" s="76"/>
      <c r="B1" s="94" t="s">
        <v>37</v>
      </c>
      <c r="C1" s="94"/>
      <c r="D1" s="94"/>
      <c r="E1" s="94"/>
      <c r="G1" s="76"/>
      <c r="H1" s="94" t="s">
        <v>37</v>
      </c>
      <c r="I1" s="94"/>
      <c r="J1" s="94"/>
      <c r="K1" s="94"/>
      <c r="L1" s="85" t="s">
        <v>58</v>
      </c>
    </row>
    <row r="2" spans="1:12" x14ac:dyDescent="0.25">
      <c r="A2" s="76" t="s">
        <v>36</v>
      </c>
      <c r="B2" s="77" t="s">
        <v>27</v>
      </c>
      <c r="C2" s="77" t="s">
        <v>28</v>
      </c>
      <c r="D2" s="77" t="s">
        <v>29</v>
      </c>
      <c r="E2" s="77" t="s">
        <v>30</v>
      </c>
      <c r="G2" s="76" t="s">
        <v>40</v>
      </c>
      <c r="H2" s="77" t="s">
        <v>27</v>
      </c>
      <c r="I2" s="77" t="s">
        <v>28</v>
      </c>
      <c r="J2" s="77" t="s">
        <v>29</v>
      </c>
      <c r="K2" s="77" t="s">
        <v>30</v>
      </c>
    </row>
    <row r="3" spans="1:12" x14ac:dyDescent="0.25">
      <c r="A3" s="73" t="s">
        <v>2</v>
      </c>
      <c r="B3" s="78">
        <v>324901.08999999997</v>
      </c>
      <c r="C3" s="78">
        <v>332285.08999999997</v>
      </c>
      <c r="D3" s="78">
        <v>372897.08999999997</v>
      </c>
      <c r="E3" s="78">
        <v>465197.08999999997</v>
      </c>
      <c r="G3" s="73" t="s">
        <v>2</v>
      </c>
      <c r="H3" s="78">
        <v>371527.58</v>
      </c>
      <c r="I3" s="78">
        <v>378911.58</v>
      </c>
      <c r="J3" s="78">
        <v>419523.58</v>
      </c>
      <c r="K3" s="78">
        <v>511823.58000000007</v>
      </c>
    </row>
    <row r="4" spans="1:12" x14ac:dyDescent="0.25">
      <c r="A4" s="73" t="s">
        <v>41</v>
      </c>
      <c r="B4" s="78">
        <v>586174.17999999993</v>
      </c>
      <c r="C4" s="78">
        <v>600942.17999999993</v>
      </c>
      <c r="D4" s="78">
        <v>682166.17999999993</v>
      </c>
      <c r="E4" s="78">
        <v>866766.17999999993</v>
      </c>
      <c r="G4" s="73" t="s">
        <v>41</v>
      </c>
      <c r="H4" s="78">
        <v>679427.16</v>
      </c>
      <c r="I4" s="78">
        <v>694195.16</v>
      </c>
      <c r="J4" s="78">
        <v>775419.16</v>
      </c>
      <c r="K4" s="78">
        <v>960019.16</v>
      </c>
    </row>
    <row r="5" spans="1:12" x14ac:dyDescent="0.25">
      <c r="A5" s="75" t="s">
        <v>42</v>
      </c>
      <c r="B5" s="78">
        <v>1091339.0399999998</v>
      </c>
      <c r="C5" s="78">
        <v>1098723.0399999998</v>
      </c>
      <c r="D5" s="78">
        <v>1139335.0399999998</v>
      </c>
      <c r="E5" s="78">
        <v>1231635.0399999998</v>
      </c>
      <c r="G5" s="75" t="s">
        <v>42</v>
      </c>
      <c r="H5" s="78">
        <v>1301207.5899999999</v>
      </c>
      <c r="I5" s="78">
        <v>1308591.5899999999</v>
      </c>
      <c r="J5" s="78">
        <v>1349203.5899999999</v>
      </c>
      <c r="K5" s="78">
        <v>1441503.5899999999</v>
      </c>
    </row>
    <row r="7" spans="1:12" x14ac:dyDescent="0.25">
      <c r="A7" s="76"/>
      <c r="B7" s="95" t="s">
        <v>38</v>
      </c>
      <c r="C7" s="95"/>
      <c r="D7" s="95"/>
      <c r="E7" s="95"/>
      <c r="G7" s="76"/>
      <c r="H7" s="95" t="s">
        <v>38</v>
      </c>
      <c r="I7" s="95"/>
      <c r="J7" s="95"/>
      <c r="K7" s="95"/>
    </row>
    <row r="8" spans="1:12" x14ac:dyDescent="0.25">
      <c r="A8" s="76" t="s">
        <v>36</v>
      </c>
      <c r="B8" s="77" t="s">
        <v>27</v>
      </c>
      <c r="C8" s="77" t="s">
        <v>28</v>
      </c>
      <c r="D8" s="77" t="s">
        <v>29</v>
      </c>
      <c r="E8" s="77" t="s">
        <v>30</v>
      </c>
      <c r="G8" s="76" t="s">
        <v>40</v>
      </c>
      <c r="H8" s="77" t="s">
        <v>27</v>
      </c>
      <c r="I8" s="77" t="s">
        <v>28</v>
      </c>
      <c r="J8" s="77" t="s">
        <v>29</v>
      </c>
      <c r="K8" s="77" t="s">
        <v>30</v>
      </c>
    </row>
    <row r="9" spans="1:12" x14ac:dyDescent="0.25">
      <c r="A9" s="73" t="s">
        <v>2</v>
      </c>
      <c r="B9" s="78">
        <v>412443.18999999994</v>
      </c>
      <c r="C9" s="78">
        <v>419827.18999999994</v>
      </c>
      <c r="D9" s="78">
        <v>460439.18999999994</v>
      </c>
      <c r="E9" s="78">
        <v>552739.18999999994</v>
      </c>
      <c r="G9" s="73" t="s">
        <v>2</v>
      </c>
      <c r="H9" s="78">
        <v>459069.68000000005</v>
      </c>
      <c r="I9" s="78">
        <v>466453.68000000005</v>
      </c>
      <c r="J9" s="78">
        <v>507065.68000000005</v>
      </c>
      <c r="K9" s="78">
        <v>599365.68000000005</v>
      </c>
    </row>
    <row r="10" spans="1:12" x14ac:dyDescent="0.25">
      <c r="A10" s="73" t="s">
        <v>41</v>
      </c>
      <c r="B10" s="78">
        <v>740848.15999999992</v>
      </c>
      <c r="C10" s="78">
        <v>755616.15999999992</v>
      </c>
      <c r="D10" s="78">
        <v>836840.15999999992</v>
      </c>
      <c r="E10" s="78">
        <v>1021440.1599999999</v>
      </c>
      <c r="G10" s="73" t="s">
        <v>41</v>
      </c>
      <c r="H10" s="78">
        <v>834101.14</v>
      </c>
      <c r="I10" s="78">
        <v>848869.14</v>
      </c>
      <c r="J10" s="78">
        <v>930093.14</v>
      </c>
      <c r="K10" s="78">
        <v>1114693.1400000001</v>
      </c>
    </row>
    <row r="11" spans="1:12" x14ac:dyDescent="0.25">
      <c r="A11" s="75" t="s">
        <v>42</v>
      </c>
      <c r="B11" s="78">
        <v>1385051.3600000003</v>
      </c>
      <c r="C11" s="78">
        <v>1392435.3600000003</v>
      </c>
      <c r="D11" s="78">
        <v>1433047.3600000003</v>
      </c>
      <c r="E11" s="78">
        <v>1525347.3600000003</v>
      </c>
      <c r="G11" s="75" t="s">
        <v>42</v>
      </c>
      <c r="H11" s="78">
        <v>1594919.92</v>
      </c>
      <c r="I11" s="78">
        <v>1602303.92</v>
      </c>
      <c r="J11" s="78">
        <v>1642915.92</v>
      </c>
      <c r="K11" s="78">
        <v>1735215.92</v>
      </c>
    </row>
    <row r="13" spans="1:12" x14ac:dyDescent="0.25">
      <c r="A13" s="76"/>
      <c r="B13" s="96" t="s">
        <v>39</v>
      </c>
      <c r="C13" s="96"/>
      <c r="D13" s="96"/>
      <c r="E13" s="96"/>
      <c r="G13" s="76"/>
      <c r="H13" s="96" t="s">
        <v>39</v>
      </c>
      <c r="I13" s="96"/>
      <c r="J13" s="96"/>
      <c r="K13" s="96"/>
    </row>
    <row r="14" spans="1:12" x14ac:dyDescent="0.25">
      <c r="A14" s="76" t="s">
        <v>36</v>
      </c>
      <c r="B14" s="77" t="s">
        <v>27</v>
      </c>
      <c r="C14" s="77" t="s">
        <v>28</v>
      </c>
      <c r="D14" s="77" t="s">
        <v>29</v>
      </c>
      <c r="E14" s="77" t="s">
        <v>30</v>
      </c>
      <c r="G14" s="76" t="s">
        <v>40</v>
      </c>
      <c r="H14" s="77" t="s">
        <v>27</v>
      </c>
      <c r="I14" s="77" t="s">
        <v>28</v>
      </c>
      <c r="J14" s="77" t="s">
        <v>29</v>
      </c>
      <c r="K14" s="77" t="s">
        <v>30</v>
      </c>
    </row>
    <row r="15" spans="1:12" x14ac:dyDescent="0.25">
      <c r="A15" s="73" t="s">
        <v>2</v>
      </c>
      <c r="B15" s="78">
        <v>347089.86</v>
      </c>
      <c r="C15" s="78">
        <v>354473.86</v>
      </c>
      <c r="D15" s="78">
        <v>395085.86</v>
      </c>
      <c r="E15" s="78">
        <v>487385.86</v>
      </c>
      <c r="G15" s="73" t="s">
        <v>2</v>
      </c>
      <c r="H15" s="78">
        <v>393716.35</v>
      </c>
      <c r="I15" s="78">
        <v>401100.35</v>
      </c>
      <c r="J15" s="78">
        <v>441712.35</v>
      </c>
      <c r="K15" s="78">
        <v>534012.35</v>
      </c>
    </row>
    <row r="16" spans="1:12" x14ac:dyDescent="0.25">
      <c r="A16" s="73" t="s">
        <v>41</v>
      </c>
      <c r="B16" s="78">
        <v>622263.96</v>
      </c>
      <c r="C16" s="78">
        <v>637031.96</v>
      </c>
      <c r="D16" s="78">
        <v>718255.96</v>
      </c>
      <c r="E16" s="78">
        <v>902855.96</v>
      </c>
      <c r="G16" s="73" t="s">
        <v>41</v>
      </c>
      <c r="H16" s="78">
        <v>715516.94</v>
      </c>
      <c r="I16" s="78">
        <v>730284.94</v>
      </c>
      <c r="J16" s="78">
        <v>811508.94</v>
      </c>
      <c r="K16" s="78">
        <v>996108.94</v>
      </c>
    </row>
    <row r="17" spans="1:11" x14ac:dyDescent="0.25">
      <c r="A17" s="75" t="s">
        <v>42</v>
      </c>
      <c r="B17" s="78">
        <v>1163351.42</v>
      </c>
      <c r="C17" s="78">
        <v>1170735.42</v>
      </c>
      <c r="D17" s="78">
        <v>1211347.42</v>
      </c>
      <c r="E17" s="78">
        <v>1303647.42</v>
      </c>
      <c r="G17" s="75" t="s">
        <v>42</v>
      </c>
      <c r="H17" s="78">
        <v>1373219.96</v>
      </c>
      <c r="I17" s="78">
        <v>1380603.96</v>
      </c>
      <c r="J17" s="78">
        <v>1421215.96</v>
      </c>
      <c r="K17" s="78">
        <v>1513515.96</v>
      </c>
    </row>
    <row r="19" spans="1:11" x14ac:dyDescent="0.25">
      <c r="A19" s="79" t="s">
        <v>43</v>
      </c>
      <c r="B19" s="79"/>
      <c r="C19" s="80">
        <v>3692</v>
      </c>
    </row>
    <row r="20" spans="1:11" x14ac:dyDescent="0.25">
      <c r="A20" s="76" t="s">
        <v>9</v>
      </c>
      <c r="B20" s="76" t="s">
        <v>1</v>
      </c>
      <c r="C20" s="76" t="s">
        <v>31</v>
      </c>
    </row>
    <row r="21" spans="1:11" ht="18.75" x14ac:dyDescent="0.3">
      <c r="A21" s="73" t="s">
        <v>3</v>
      </c>
      <c r="B21" s="74">
        <v>17</v>
      </c>
      <c r="C21" s="74">
        <f>ROUND($C$19*B21,0)</f>
        <v>62764</v>
      </c>
      <c r="D21" s="1" t="s">
        <v>32</v>
      </c>
    </row>
    <row r="22" spans="1:11" ht="18.75" x14ac:dyDescent="0.3">
      <c r="A22" s="73" t="s">
        <v>4</v>
      </c>
      <c r="B22" s="74">
        <v>22</v>
      </c>
      <c r="C22" s="74">
        <f>ROUND($C$19*B22,0)</f>
        <v>81224</v>
      </c>
      <c r="D22" s="1" t="s">
        <v>33</v>
      </c>
    </row>
    <row r="23" spans="1:11" ht="18.75" x14ac:dyDescent="0.3">
      <c r="A23" s="73" t="s">
        <v>5</v>
      </c>
      <c r="B23" s="74">
        <v>29</v>
      </c>
      <c r="C23" s="74">
        <f>ROUND($C$19*B23,0)</f>
        <v>107068</v>
      </c>
      <c r="D23" s="1" t="s">
        <v>34</v>
      </c>
    </row>
    <row r="24" spans="1:11" ht="18.75" x14ac:dyDescent="0.3">
      <c r="A24" s="73" t="s">
        <v>6</v>
      </c>
      <c r="B24" s="74">
        <v>39</v>
      </c>
      <c r="C24" s="74">
        <f>ROUND($C$19*B24,0)</f>
        <v>143988</v>
      </c>
      <c r="D24" s="1" t="s">
        <v>35</v>
      </c>
    </row>
    <row r="26" spans="1:11" x14ac:dyDescent="0.25">
      <c r="B26" s="79" t="s">
        <v>16</v>
      </c>
      <c r="C26" s="79" t="s">
        <v>17</v>
      </c>
      <c r="D26" s="79"/>
      <c r="E26" s="79"/>
    </row>
    <row r="27" spans="1:11" x14ac:dyDescent="0.25">
      <c r="B27" s="79" t="s">
        <v>24</v>
      </c>
      <c r="C27" s="79" t="s">
        <v>7</v>
      </c>
      <c r="D27" s="79" t="s">
        <v>8</v>
      </c>
      <c r="E27" s="79"/>
      <c r="H27" s="97"/>
    </row>
    <row r="28" spans="1:11" x14ac:dyDescent="0.25">
      <c r="B28" s="79" t="s">
        <v>3</v>
      </c>
      <c r="C28" s="79" t="s">
        <v>4</v>
      </c>
      <c r="D28" s="79" t="s">
        <v>5</v>
      </c>
      <c r="E28" s="79" t="s">
        <v>6</v>
      </c>
    </row>
  </sheetData>
  <sheetProtection algorithmName="SHA-512" hashValue="Egpeb84ycB//K4079Bmhyo1hDKuX3aFWrtULnYv+5ulF2SqRMTgn2CBsB/j9h1OLjlZWwlpj3wrNWaNE5GFEjA==" saltValue="YGdDtMzxMk80OAzzZyxgLA==" spinCount="100000" sheet="1" objects="1" scenarios="1" selectLockedCells="1" selectUnlockedCells="1"/>
  <mergeCells count="6">
    <mergeCell ref="B1:E1"/>
    <mergeCell ref="B7:E7"/>
    <mergeCell ref="B13:E13"/>
    <mergeCell ref="H1:K1"/>
    <mergeCell ref="H7:K7"/>
    <mergeCell ref="H13:K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объема финансирования</vt:lpstr>
      <vt:lpstr>Расчет</vt:lpstr>
      <vt:lpstr>формула</vt:lpstr>
      <vt:lpstr>'Расчет объема финансирования'!Область_печати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Салтанат Тагаевна Жаникенова</cp:lastModifiedBy>
  <cp:lastPrinted>2020-11-16T06:12:29Z</cp:lastPrinted>
  <dcterms:created xsi:type="dcterms:W3CDTF">2017-04-19T13:48:19Z</dcterms:created>
  <dcterms:modified xsi:type="dcterms:W3CDTF">2023-11-10T06:19:20Z</dcterms:modified>
</cp:coreProperties>
</file>