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3.181\das\2. Подушевое\На сайт\КАЛЬКУЛЯТОР\Калькуляторы 2027 МРП 4693\Развернутые калькуляторы\без последнего пункта, ушло в СЗ\"/>
    </mc:Choice>
  </mc:AlternateContent>
  <xr:revisionPtr revIDLastSave="0" documentId="13_ncr:1_{72131CAF-D786-4F0F-A27E-42A9454AB160}" xr6:coauthVersionLast="47" xr6:coauthVersionMax="47" xr10:uidLastSave="{00000000-0000-0000-0000-000000000000}"/>
  <workbookProtection workbookAlgorithmName="SHA-512" workbookHashValue="CoMN9u/aQRVk/27XPQJpR50OlAn6NkJUJbXLXG+b9zmacPEycM7Q5HZ+RzxnC5vwXAVnMSdDne+5oc9pGF84Cg==" workbookSaltValue="yLi0cCTn0SY6UXjyvyOQ3g==" workbookSpinCount="100000" lockStructure="1"/>
  <bookViews>
    <workbookView xWindow="-120" yWindow="-120" windowWidth="29040" windowHeight="15720" tabRatio="894" xr2:uid="{00000000-000D-0000-FFFF-FFFF00000000}"/>
  </bookViews>
  <sheets>
    <sheet name="Расчет объема финансирования" sheetId="50" r:id="rId1"/>
    <sheet name="Расчет" sheetId="51" state="hidden" r:id="rId2"/>
    <sheet name="формула" sheetId="47" state="hidden" r:id="rId3"/>
  </sheets>
  <definedNames>
    <definedName name="_xlnm._FilterDatabase" localSheetId="1" hidden="1">Расчет!#REF!</definedName>
    <definedName name="_xlnm._FilterDatabase" localSheetId="0" hidden="1">'Расчет объема финансирования'!#REF!</definedName>
    <definedName name="_xlnm.Print_Titles" localSheetId="1">Расчет!$A:$B,Расчет!#REF!</definedName>
    <definedName name="_xlnm.Print_Titles" localSheetId="0">'Расчет объема финансирования'!$A:$B,'Расчет объема финансирования'!#REF!</definedName>
    <definedName name="_xlnm.Print_Area" localSheetId="1">Расчет!#REF!</definedName>
    <definedName name="_xlnm.Print_Area" localSheetId="0">'Расчет объема финансирования'!$A$1:$O$27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9" i="50" l="1"/>
  <c r="C59" i="50"/>
  <c r="D59" i="50"/>
  <c r="B60" i="50"/>
  <c r="B6" i="51" s="1"/>
  <c r="C60" i="50"/>
  <c r="C61" i="50" s="1"/>
  <c r="D60" i="50"/>
  <c r="D61" i="50" s="1"/>
  <c r="C58" i="50"/>
  <c r="D58" i="50"/>
  <c r="B58" i="50"/>
  <c r="D53" i="50"/>
  <c r="C53" i="50"/>
  <c r="B53" i="50"/>
  <c r="E52" i="50"/>
  <c r="E51" i="50"/>
  <c r="E50" i="50"/>
  <c r="D45" i="50"/>
  <c r="C45" i="50"/>
  <c r="B45" i="50"/>
  <c r="E44" i="50"/>
  <c r="E43" i="50"/>
  <c r="E42" i="50"/>
  <c r="D37" i="50"/>
  <c r="C37" i="50"/>
  <c r="B37" i="50"/>
  <c r="E36" i="50"/>
  <c r="E35" i="50"/>
  <c r="E34" i="50"/>
  <c r="D5" i="51"/>
  <c r="D4" i="51"/>
  <c r="C6" i="51"/>
  <c r="C5" i="51"/>
  <c r="C4" i="51"/>
  <c r="B5" i="51"/>
  <c r="B4" i="51"/>
  <c r="D6" i="51" l="1"/>
  <c r="B61" i="50"/>
  <c r="E45" i="50"/>
  <c r="E53" i="50"/>
  <c r="E37" i="50"/>
  <c r="C28" i="47"/>
  <c r="C39" i="47"/>
  <c r="C38" i="47"/>
  <c r="C37" i="47"/>
  <c r="E59" i="50" l="1"/>
  <c r="E60" i="50"/>
  <c r="E58" i="50"/>
  <c r="B31" i="47" l="1"/>
  <c r="B22" i="51" s="1"/>
  <c r="A17" i="51"/>
  <c r="E4" i="51" l="1"/>
  <c r="E5" i="51"/>
  <c r="B32" i="47"/>
  <c r="C24" i="47"/>
  <c r="B17" i="51" l="1"/>
  <c r="A32" i="51" l="1"/>
  <c r="B32" i="51" l="1"/>
  <c r="B33" i="47"/>
  <c r="E6" i="51" l="1"/>
  <c r="E7" i="51" l="1"/>
  <c r="A12" i="51"/>
  <c r="E61" i="50" l="1"/>
  <c r="C17" i="51" l="1"/>
  <c r="C32" i="51"/>
  <c r="D32" i="51" s="1"/>
  <c r="A22" i="51"/>
  <c r="C22" i="51" s="1"/>
  <c r="C27" i="47"/>
  <c r="C26" i="47"/>
  <c r="C25" i="47"/>
  <c r="B12" i="51" s="1"/>
  <c r="C12" i="51" s="1"/>
  <c r="B27" i="51" l="1"/>
  <c r="A27" i="51"/>
  <c r="F67" i="50"/>
  <c r="C27" i="51" l="1"/>
  <c r="F65" i="50"/>
  <c r="F72" i="50" l="1"/>
  <c r="F77" i="50" l="1"/>
  <c r="F71" i="50"/>
  <c r="F69" i="50"/>
  <c r="F70" i="50"/>
  <c r="F75" i="50" l="1"/>
  <c r="F74" i="50"/>
  <c r="F76" i="50"/>
</calcChain>
</file>

<file path=xl/sharedStrings.xml><?xml version="1.0" encoding="utf-8"?>
<sst xmlns="http://schemas.openxmlformats.org/spreadsheetml/2006/main" count="288" uniqueCount="119">
  <si>
    <t>1 - 4 классы</t>
  </si>
  <si>
    <t>5 - 9 классы</t>
  </si>
  <si>
    <t>10 - 11 классы</t>
  </si>
  <si>
    <t>ИТОГО</t>
  </si>
  <si>
    <t>уч-ся коррекц. классов</t>
  </si>
  <si>
    <t>МРП</t>
  </si>
  <si>
    <t>КРО</t>
  </si>
  <si>
    <t>ГОРОД</t>
  </si>
  <si>
    <t>СЕЛО</t>
  </si>
  <si>
    <t>z</t>
  </si>
  <si>
    <t>5-9 классы</t>
  </si>
  <si>
    <t>10-11 классы</t>
  </si>
  <si>
    <t>1-4 классы</t>
  </si>
  <si>
    <t>Общеобразовательные</t>
  </si>
  <si>
    <t>На дому</t>
  </si>
  <si>
    <t>уч-ся общеобр. классов</t>
  </si>
  <si>
    <t>Наименование/регион</t>
  </si>
  <si>
    <t>1 группа</t>
  </si>
  <si>
    <t>2 группа</t>
  </si>
  <si>
    <t>3 группа</t>
  </si>
  <si>
    <t>4 группа</t>
  </si>
  <si>
    <t>Кап. расходы</t>
  </si>
  <si>
    <t>5 группа</t>
  </si>
  <si>
    <t>A1 Кап.расходы</t>
  </si>
  <si>
    <t>E z + L</t>
  </si>
  <si>
    <t>ОБЫЧНЫЕ</t>
  </si>
  <si>
    <t>ЭКОЛОГИЯ</t>
  </si>
  <si>
    <t>РАДИАЦИЯ</t>
  </si>
  <si>
    <t>E z (ООП) + L</t>
  </si>
  <si>
    <t>дети с ООП в общеобр. классах</t>
  </si>
  <si>
    <t>Экология</t>
  </si>
  <si>
    <t>Радиация</t>
  </si>
  <si>
    <t>Коэф-ент</t>
  </si>
  <si>
    <t>Коммунальные услуги + интернет</t>
  </si>
  <si>
    <t>Группы</t>
  </si>
  <si>
    <t>←</t>
  </si>
  <si>
    <t>Уровень образования</t>
  </si>
  <si>
    <t>Всего Контингент</t>
  </si>
  <si>
    <t>1. Расчет объема подушевого финансирования без учета капитальных затрат</t>
  </si>
  <si>
    <t>Объем подушевого финансирования без капитальных затрат</t>
  </si>
  <si>
    <t>Всего контингент</t>
  </si>
  <si>
    <t>Норматив на капитальные расходы</t>
  </si>
  <si>
    <t>ИТОГО объем подушевого финансирования</t>
  </si>
  <si>
    <t>Город</t>
  </si>
  <si>
    <t>Село</t>
  </si>
  <si>
    <t>2. Выберите из раскрывающегося списка</t>
  </si>
  <si>
    <t>3. Выберите из раскрывающегося списка</t>
  </si>
  <si>
    <t>2. Расчет коммунальных затрат</t>
  </si>
  <si>
    <t>Группа</t>
  </si>
  <si>
    <t>Норматив</t>
  </si>
  <si>
    <t>Объем комм.затрат</t>
  </si>
  <si>
    <t>Без доплат</t>
  </si>
  <si>
    <t>Способ введения новых мест</t>
  </si>
  <si>
    <t>2. Территориальная принадлежность (месторасположение: город/село)</t>
  </si>
  <si>
    <t>3. Виды доплат (без доплат, экология, радиация)</t>
  </si>
  <si>
    <t>Реконструкция</t>
  </si>
  <si>
    <t>Строительство</t>
  </si>
  <si>
    <t>Операционные расходы</t>
  </si>
  <si>
    <t>Контингент</t>
  </si>
  <si>
    <t>4. Выберите из раскрывающегося списка</t>
  </si>
  <si>
    <t>1 группа - для Атырауской, Костанайской, Мангистауской областей</t>
  </si>
  <si>
    <t>3 группа - для Восточно-Казахстанской, Павлодарской, Северо-Казахстанской областей</t>
  </si>
  <si>
    <t xml:space="preserve">4 группа - для Акмолинской, Жамбылской областей </t>
  </si>
  <si>
    <t xml:space="preserve">5 группа - для Кызылординской области </t>
  </si>
  <si>
    <t>Возмещение затрат на строительство/реконструкцию</t>
  </si>
  <si>
    <r>
      <t xml:space="preserve">   (только при условии </t>
    </r>
    <r>
      <rPr>
        <b/>
        <sz val="18"/>
        <color rgb="FFFF0000"/>
        <rFont val="Times New Roman"/>
        <family val="1"/>
        <charset val="204"/>
      </rPr>
      <t>ввода новых</t>
    </r>
    <r>
      <rPr>
        <b/>
        <sz val="14"/>
        <color theme="1"/>
        <rFont val="Times New Roman"/>
        <family val="1"/>
        <charset val="204"/>
      </rPr>
      <t xml:space="preserve">  мест)</t>
    </r>
  </si>
  <si>
    <t>Объем  ПФ без капов</t>
  </si>
  <si>
    <t>учащиеся общеобразовательных классов, в т.ч.:</t>
  </si>
  <si>
    <t>учащиеся коррекционных классов</t>
  </si>
  <si>
    <t>нормотипичные  учащиеся</t>
  </si>
  <si>
    <t xml:space="preserve">учащиеся с ООП в общеобразователь-ных классах </t>
  </si>
  <si>
    <t>1. Проектная мощность интерната, мест проживания</t>
  </si>
  <si>
    <t>5. Выберите из раскрывающегося списка</t>
  </si>
  <si>
    <t>1 группа - для Актюбинской, Жамбылской, Западно-Казахстанской, Кызылординской, Павлодарской, Северо-Казахстанской областей</t>
  </si>
  <si>
    <t>2 группа - для Акмолинской, Алматинской, Карагандинской, Костанайской, Туркестанской областей и г.Шымкент</t>
  </si>
  <si>
    <t>6. Возмещение затрат на строительство/реконструкцию</t>
  </si>
  <si>
    <t>7. Прогнозный контингент школы, учащихся</t>
  </si>
  <si>
    <t xml:space="preserve">6. Выберите из раскрывающегося списка </t>
  </si>
  <si>
    <t>7. Проставьте контингент 1-4 классов в ячейки (при наличии)</t>
  </si>
  <si>
    <t>питание</t>
  </si>
  <si>
    <t>ком.усл</t>
  </si>
  <si>
    <t>А3</t>
  </si>
  <si>
    <t>Питание</t>
  </si>
  <si>
    <t>3. Расчет расходов на питание</t>
  </si>
  <si>
    <t>4. Расчет объема капитальных затрат</t>
  </si>
  <si>
    <t>5. Объем подушевого финансирования</t>
  </si>
  <si>
    <t>6. Объем амортизационных затрат</t>
  </si>
  <si>
    <t>4. Группа (в зависимости от нормы расходов на текущее СОДЕРЖАНИЕ организаций среднего образования )</t>
  </si>
  <si>
    <t>A3 строит</t>
  </si>
  <si>
    <t>A3 рекон</t>
  </si>
  <si>
    <t>5. Группа (в зависимости от нормы расходов на ПИТАНИЕ обучающихся, проживающих в интернате при школе (школе-интернате частной организации среднего образования )</t>
  </si>
  <si>
    <t>8. Объем подушевого финансирования (тенге)</t>
  </si>
  <si>
    <t>ИТОГО в год</t>
  </si>
  <si>
    <t>ИТОГО в месяц</t>
  </si>
  <si>
    <t>3 группа - для Восточно-Казахстанской, Атырауской, Мангистауской областей и г.г.Алматы, Астана</t>
  </si>
  <si>
    <t>2 группа - для Актюбинской, Алматинской, Западно-Казахстанской, Карагандинской, Туркестанской областей и городов Астана, Алматы и Шымкент</t>
  </si>
  <si>
    <t>9. Составляющие расчетные суммы подушевого в разрезе уровней и видов, тенге</t>
  </si>
  <si>
    <t>ИТОГО по первой смене, в год</t>
  </si>
  <si>
    <t>ИТОГО по второй смене, в год</t>
  </si>
  <si>
    <t>ИТОГО по третьец смене, в год</t>
  </si>
  <si>
    <t>ИТОГО по первой смене, в месяц</t>
  </si>
  <si>
    <t>ИТОГО по второй смене, в месяц</t>
  </si>
  <si>
    <t>ИТОГО по третьец смене, в месяц</t>
  </si>
  <si>
    <t>Для первой смены</t>
  </si>
  <si>
    <t>Для второй смены</t>
  </si>
  <si>
    <t>Для третьей смены</t>
  </si>
  <si>
    <t>Общий контингент</t>
  </si>
  <si>
    <t>МРП*</t>
  </si>
  <si>
    <t>*значение МРП на 2027 год приведено согласно Прогнозу социально-экономического развития Республики Казахстан на 2027-2029 годы.                                         Размер МРП может быть изменен при утверждении соответствующих параметров республиканского бюджета.</t>
  </si>
  <si>
    <t>8. Проставьте контингент 5-9 классов в ячейки  (при наличии)</t>
  </si>
  <si>
    <t>9. Проставьте контингент 10-11 классов в ячейки  (при наличии)</t>
  </si>
  <si>
    <t>10. Проставьте контингент 1-4 классов в ячейки (при наличии)</t>
  </si>
  <si>
    <t>11. Проставьте контингент 5-9 классов в ячейки  (при наличии)</t>
  </si>
  <si>
    <t>12. Проставьте контингент 10-11 классов в ячейки  (при наличии)</t>
  </si>
  <si>
    <t>13. Проставьте контингент 1-4 классов в ячейки (при наличии)</t>
  </si>
  <si>
    <t>14. Проставьте контингент 5-9 классов в ячейки  (при наличии)</t>
  </si>
  <si>
    <t>15. Проставьте контингент 10-11 классов в ячейки  (при наличии)</t>
  </si>
  <si>
    <t>1. Проставьте свою проектную мощность в ячейку F6</t>
  </si>
  <si>
    <r>
      <t xml:space="preserve">РАСЧЕТ ОБЪЕМА ПОДУШЕВОГО ФИНАНСИРОВАНИЯ ДЛЯ ЧАСТНЫХ ШКОЛ  </t>
    </r>
    <r>
      <rPr>
        <b/>
        <u/>
        <sz val="12"/>
        <rFont val="Times New Roman"/>
        <family val="1"/>
        <charset val="204"/>
      </rPr>
      <t>ИНТЕРНАТОВ</t>
    </r>
    <r>
      <rPr>
        <b/>
        <sz val="12"/>
        <color theme="1"/>
        <rFont val="Times New Roman"/>
        <family val="1"/>
        <charset val="204"/>
      </rPr>
      <t xml:space="preserve">  НА 2027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</si>
</sst>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#,##0\ _₽"/>
    <numFmt numFmtId="167" formatCode="#,##0.0"/>
    <numFmt numFmtId="168" formatCode="#,##0.000000"/>
    <numFmt numFmtId="169" formatCode="#,##0.0000000"/>
  </numFmts>
  <fonts count="3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Arial Cyr"/>
      <family val="2"/>
      <charset val="204"/>
    </font>
    <font>
      <b/>
      <i/>
      <sz val="12"/>
      <color rgb="FFFF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8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66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9">
    <xf numFmtId="0" fontId="0" fillId="0" borderId="0"/>
    <xf numFmtId="0" fontId="4" fillId="0" borderId="0"/>
    <xf numFmtId="0" fontId="5" fillId="0" borderId="0"/>
    <xf numFmtId="0" fontId="5" fillId="0" borderId="0"/>
    <xf numFmtId="0" fontId="4" fillId="0" borderId="0"/>
    <xf numFmtId="165" fontId="6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7" fillId="0" borderId="0"/>
    <xf numFmtId="0" fontId="5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 applyNumberFormat="0" applyFill="0" applyBorder="0" applyProtection="0"/>
    <xf numFmtId="0" fontId="29" fillId="0" borderId="0"/>
    <xf numFmtId="0" fontId="8" fillId="0" borderId="0"/>
  </cellStyleXfs>
  <cellXfs count="20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6" xfId="0" applyFont="1" applyBorder="1"/>
    <xf numFmtId="0" fontId="2" fillId="2" borderId="2" xfId="0" applyFont="1" applyFill="1" applyBorder="1"/>
    <xf numFmtId="0" fontId="2" fillId="0" borderId="0" xfId="0" applyFont="1"/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3" fontId="1" fillId="6" borderId="1" xfId="0" applyNumberFormat="1" applyFont="1" applyFill="1" applyBorder="1" applyAlignment="1">
      <alignment horizont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3" fontId="1" fillId="0" borderId="7" xfId="0" applyNumberFormat="1" applyFont="1" applyBorder="1"/>
    <xf numFmtId="0" fontId="3" fillId="0" borderId="0" xfId="0" applyFont="1" applyAlignment="1"/>
    <xf numFmtId="0" fontId="9" fillId="0" borderId="0" xfId="0" applyFont="1"/>
    <xf numFmtId="3" fontId="9" fillId="0" borderId="0" xfId="0" applyNumberFormat="1" applyFont="1"/>
    <xf numFmtId="3" fontId="9" fillId="0" borderId="0" xfId="0" applyNumberFormat="1" applyFont="1" applyAlignment="1">
      <alignment horizontal="center"/>
    </xf>
    <xf numFmtId="3" fontId="9" fillId="0" borderId="0" xfId="0" applyNumberFormat="1" applyFont="1" applyFill="1"/>
    <xf numFmtId="3" fontId="1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16" fontId="2" fillId="0" borderId="6" xfId="0" applyNumberFormat="1" applyFont="1" applyBorder="1" applyAlignment="1">
      <alignment horizontal="left"/>
    </xf>
    <xf numFmtId="0" fontId="1" fillId="4" borderId="14" xfId="0" applyFont="1" applyFill="1" applyBorder="1" applyAlignment="1"/>
    <xf numFmtId="0" fontId="1" fillId="3" borderId="14" xfId="0" applyFont="1" applyFill="1" applyBorder="1" applyAlignment="1"/>
    <xf numFmtId="0" fontId="1" fillId="9" borderId="14" xfId="0" applyFont="1" applyFill="1" applyBorder="1" applyAlignment="1"/>
    <xf numFmtId="0" fontId="1" fillId="9" borderId="20" xfId="0" applyFont="1" applyFill="1" applyBorder="1" applyAlignment="1"/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1" fillId="9" borderId="1" xfId="0" applyNumberFormat="1" applyFont="1" applyFill="1" applyBorder="1" applyAlignment="1">
      <alignment horizontal="center" vertical="center"/>
    </xf>
    <xf numFmtId="3" fontId="1" fillId="9" borderId="7" xfId="0" applyNumberFormat="1" applyFont="1" applyFill="1" applyBorder="1" applyAlignment="1">
      <alignment horizontal="center" vertical="center"/>
    </xf>
    <xf numFmtId="0" fontId="1" fillId="0" borderId="6" xfId="0" applyFont="1" applyFill="1" applyBorder="1"/>
    <xf numFmtId="0" fontId="13" fillId="0" borderId="6" xfId="0" applyFont="1" applyFill="1" applyBorder="1" applyAlignment="1">
      <alignment vertical="center"/>
    </xf>
    <xf numFmtId="0" fontId="1" fillId="4" borderId="12" xfId="0" applyFont="1" applyFill="1" applyBorder="1" applyAlignment="1"/>
    <xf numFmtId="0" fontId="1" fillId="3" borderId="12" xfId="0" applyFont="1" applyFill="1" applyBorder="1" applyAlignment="1"/>
    <xf numFmtId="0" fontId="12" fillId="10" borderId="23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9" borderId="22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23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" fillId="0" borderId="16" xfId="0" applyFont="1" applyBorder="1"/>
    <xf numFmtId="0" fontId="1" fillId="9" borderId="20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6" xfId="0" applyFont="1" applyBorder="1"/>
    <xf numFmtId="0" fontId="12" fillId="10" borderId="15" xfId="0" applyFont="1" applyFill="1" applyBorder="1" applyAlignment="1">
      <alignment horizontal="center" vertical="center"/>
    </xf>
    <xf numFmtId="0" fontId="1" fillId="0" borderId="16" xfId="0" applyFont="1" applyFill="1" applyBorder="1"/>
    <xf numFmtId="0" fontId="1" fillId="12" borderId="15" xfId="0" applyFont="1" applyFill="1" applyBorder="1" applyAlignment="1">
      <alignment horizontal="center" vertical="center"/>
    </xf>
    <xf numFmtId="0" fontId="12" fillId="12" borderId="23" xfId="0" applyFont="1" applyFill="1" applyBorder="1" applyAlignment="1">
      <alignment horizontal="center" vertical="center"/>
    </xf>
    <xf numFmtId="0" fontId="1" fillId="12" borderId="23" xfId="0" applyFont="1" applyFill="1" applyBorder="1" applyAlignment="1">
      <alignment horizontal="center" vertical="center"/>
    </xf>
    <xf numFmtId="0" fontId="12" fillId="12" borderId="21" xfId="0" applyFont="1" applyFill="1" applyBorder="1" applyAlignment="1">
      <alignment horizontal="center" vertical="center"/>
    </xf>
    <xf numFmtId="2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15" fillId="0" borderId="0" xfId="0" applyFont="1" applyAlignment="1"/>
    <xf numFmtId="3" fontId="1" fillId="0" borderId="0" xfId="0" applyNumberFormat="1" applyFont="1" applyFill="1"/>
    <xf numFmtId="0" fontId="13" fillId="13" borderId="3" xfId="0" applyFont="1" applyFill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3" fillId="13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/>
    <xf numFmtId="3" fontId="16" fillId="0" borderId="0" xfId="0" applyNumberFormat="1" applyFont="1" applyFill="1"/>
    <xf numFmtId="3" fontId="16" fillId="0" borderId="0" xfId="0" applyNumberFormat="1" applyFont="1"/>
    <xf numFmtId="3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3" fontId="13" fillId="13" borderId="3" xfId="0" applyNumberFormat="1" applyFont="1" applyFill="1" applyBorder="1" applyAlignment="1">
      <alignment horizontal="center"/>
    </xf>
    <xf numFmtId="3" fontId="16" fillId="13" borderId="5" xfId="0" applyNumberFormat="1" applyFont="1" applyFill="1" applyBorder="1" applyAlignment="1" applyProtection="1">
      <alignment horizontal="center" vertical="center"/>
      <protection hidden="1"/>
    </xf>
    <xf numFmtId="3" fontId="13" fillId="13" borderId="6" xfId="0" applyNumberFormat="1" applyFont="1" applyFill="1" applyBorder="1" applyAlignment="1">
      <alignment horizontal="center"/>
    </xf>
    <xf numFmtId="3" fontId="13" fillId="13" borderId="8" xfId="0" applyNumberFormat="1" applyFont="1" applyFill="1" applyBorder="1" applyAlignment="1">
      <alignment horizontal="center"/>
    </xf>
    <xf numFmtId="3" fontId="16" fillId="0" borderId="9" xfId="0" applyNumberFormat="1" applyFont="1" applyFill="1" applyBorder="1" applyAlignment="1" applyProtection="1">
      <alignment horizontal="center" vertical="center"/>
      <protection hidden="1"/>
    </xf>
    <xf numFmtId="0" fontId="14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wrapText="1"/>
    </xf>
    <xf numFmtId="0" fontId="13" fillId="0" borderId="9" xfId="0" applyFont="1" applyBorder="1"/>
    <xf numFmtId="3" fontId="14" fillId="13" borderId="10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/>
    <xf numFmtId="3" fontId="13" fillId="0" borderId="28" xfId="0" applyNumberFormat="1" applyFont="1" applyFill="1" applyBorder="1" applyAlignment="1">
      <alignment horizontal="center" vertical="center" wrapText="1"/>
    </xf>
    <xf numFmtId="3" fontId="17" fillId="0" borderId="4" xfId="0" applyNumberFormat="1" applyFont="1" applyFill="1" applyBorder="1" applyAlignment="1">
      <alignment horizontal="center" vertical="center" wrapText="1"/>
    </xf>
    <xf numFmtId="3" fontId="17" fillId="13" borderId="5" xfId="0" applyNumberFormat="1" applyFont="1" applyFill="1" applyBorder="1" applyAlignment="1">
      <alignment horizontal="center" vertical="center" wrapText="1"/>
    </xf>
    <xf numFmtId="3" fontId="13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Alignment="1">
      <alignment wrapText="1"/>
    </xf>
    <xf numFmtId="3" fontId="17" fillId="11" borderId="1" xfId="0" applyNumberFormat="1" applyFont="1" applyFill="1" applyBorder="1" applyAlignment="1">
      <alignment horizontal="center" vertical="center" wrapText="1"/>
    </xf>
    <xf numFmtId="3" fontId="14" fillId="11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20" fillId="0" borderId="0" xfId="0" applyFont="1"/>
    <xf numFmtId="0" fontId="18" fillId="0" borderId="0" xfId="0" applyFont="1"/>
    <xf numFmtId="0" fontId="19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6" fontId="9" fillId="0" borderId="0" xfId="0" applyNumberFormat="1" applyFont="1" applyBorder="1" applyAlignment="1">
      <alignment horizontal="center"/>
    </xf>
    <xf numFmtId="3" fontId="3" fillId="13" borderId="6" xfId="0" applyNumberFormat="1" applyFont="1" applyFill="1" applyBorder="1" applyAlignment="1"/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3" fontId="9" fillId="13" borderId="7" xfId="0" applyNumberFormat="1" applyFont="1" applyFill="1" applyBorder="1" applyAlignment="1" applyProtection="1">
      <alignment horizontal="center" vertical="center" wrapText="1"/>
      <protection hidden="1"/>
    </xf>
    <xf numFmtId="3" fontId="3" fillId="13" borderId="13" xfId="0" applyNumberFormat="1" applyFont="1" applyFill="1" applyBorder="1" applyAlignment="1"/>
    <xf numFmtId="3" fontId="9" fillId="0" borderId="11" xfId="0" applyNumberFormat="1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horizontal="left" vertical="center"/>
    </xf>
    <xf numFmtId="3" fontId="3" fillId="13" borderId="19" xfId="0" applyNumberFormat="1" applyFont="1" applyFill="1" applyBorder="1" applyAlignment="1" applyProtection="1">
      <alignment horizontal="center" vertical="center" wrapText="1"/>
      <protection hidden="1"/>
    </xf>
    <xf numFmtId="3" fontId="13" fillId="0" borderId="9" xfId="0" applyNumberFormat="1" applyFont="1" applyFill="1" applyBorder="1" applyAlignment="1" applyProtection="1">
      <alignment horizontal="center" vertical="center"/>
      <protection hidden="1"/>
    </xf>
    <xf numFmtId="3" fontId="14" fillId="13" borderId="10" xfId="0" applyNumberFormat="1" applyFont="1" applyFill="1" applyBorder="1" applyAlignment="1" applyProtection="1">
      <alignment horizontal="center" vertical="center"/>
      <protection hidden="1"/>
    </xf>
    <xf numFmtId="3" fontId="16" fillId="0" borderId="4" xfId="0" applyNumberFormat="1" applyFont="1" applyFill="1" applyBorder="1" applyAlignment="1" applyProtection="1">
      <alignment horizontal="center" vertical="center"/>
      <protection hidden="1"/>
    </xf>
    <xf numFmtId="3" fontId="16" fillId="0" borderId="1" xfId="0" applyNumberFormat="1" applyFont="1" applyFill="1" applyBorder="1" applyAlignment="1" applyProtection="1">
      <alignment horizontal="center" vertical="center"/>
      <protection hidden="1"/>
    </xf>
    <xf numFmtId="166" fontId="9" fillId="13" borderId="24" xfId="0" applyNumberFormat="1" applyFont="1" applyFill="1" applyBorder="1" applyAlignment="1" applyProtection="1">
      <alignment horizontal="center" vertical="center"/>
      <protection locked="0"/>
    </xf>
    <xf numFmtId="3" fontId="17" fillId="11" borderId="3" xfId="0" applyNumberFormat="1" applyFont="1" applyFill="1" applyBorder="1" applyAlignment="1">
      <alignment horizontal="center" vertical="center" wrapText="1"/>
    </xf>
    <xf numFmtId="3" fontId="17" fillId="11" borderId="4" xfId="0" applyNumberFormat="1" applyFont="1" applyFill="1" applyBorder="1" applyAlignment="1">
      <alignment horizontal="center" vertical="center" wrapText="1"/>
    </xf>
    <xf numFmtId="3" fontId="17" fillId="11" borderId="5" xfId="0" applyNumberFormat="1" applyFont="1" applyFill="1" applyBorder="1" applyAlignment="1">
      <alignment horizontal="center" vertical="center" wrapText="1"/>
    </xf>
    <xf numFmtId="3" fontId="16" fillId="0" borderId="8" xfId="0" applyNumberFormat="1" applyFont="1" applyFill="1" applyBorder="1" applyAlignment="1" applyProtection="1">
      <alignment horizontal="center" vertical="center"/>
      <protection hidden="1"/>
    </xf>
    <xf numFmtId="3" fontId="14" fillId="11" borderId="10" xfId="0" applyNumberFormat="1" applyFont="1" applyFill="1" applyBorder="1" applyAlignment="1" applyProtection="1">
      <alignment horizontal="center" vertical="center"/>
      <protection hidden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3" fontId="22" fillId="0" borderId="0" xfId="0" applyNumberFormat="1" applyFont="1" applyFill="1" applyAlignment="1">
      <alignment horizontal="left" vertical="center"/>
    </xf>
    <xf numFmtId="0" fontId="3" fillId="11" borderId="24" xfId="0" applyFont="1" applyFill="1" applyBorder="1" applyAlignment="1" applyProtection="1">
      <alignment horizontal="center" vertical="center"/>
      <protection locked="0" hidden="1"/>
    </xf>
    <xf numFmtId="0" fontId="1" fillId="0" borderId="0" xfId="0" applyFont="1" applyProtection="1">
      <protection hidden="1"/>
    </xf>
    <xf numFmtId="0" fontId="9" fillId="0" borderId="0" xfId="0" applyFont="1" applyAlignment="1" applyProtection="1">
      <alignment wrapText="1"/>
      <protection hidden="1"/>
    </xf>
    <xf numFmtId="0" fontId="9" fillId="0" borderId="0" xfId="0" applyFont="1" applyProtection="1">
      <protection hidden="1"/>
    </xf>
    <xf numFmtId="0" fontId="23" fillId="0" borderId="0" xfId="0" applyFont="1"/>
    <xf numFmtId="0" fontId="10" fillId="0" borderId="0" xfId="0" applyFont="1" applyAlignment="1">
      <alignment horizontal="center" vertical="center"/>
    </xf>
    <xf numFmtId="0" fontId="24" fillId="0" borderId="0" xfId="0" applyFont="1"/>
    <xf numFmtId="0" fontId="11" fillId="0" borderId="0" xfId="0" applyFont="1"/>
    <xf numFmtId="0" fontId="2" fillId="0" borderId="0" xfId="0" applyFont="1" applyAlignment="1">
      <alignment vertical="top"/>
    </xf>
    <xf numFmtId="0" fontId="27" fillId="0" borderId="1" xfId="0" applyFont="1" applyFill="1" applyBorder="1" applyAlignment="1">
      <alignment horizontal="center" vertical="center" wrapText="1" readingOrder="1"/>
    </xf>
    <xf numFmtId="0" fontId="27" fillId="0" borderId="1" xfId="0" applyFont="1" applyBorder="1" applyAlignment="1">
      <alignment horizontal="center" vertical="top" wrapText="1" readingOrder="1"/>
    </xf>
    <xf numFmtId="167" fontId="1" fillId="0" borderId="0" xfId="0" applyNumberFormat="1" applyFont="1" applyFill="1"/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3" fontId="1" fillId="0" borderId="0" xfId="0" applyNumberFormat="1" applyFont="1" applyFill="1" applyAlignment="1" applyProtection="1">
      <alignment horizontal="center"/>
      <protection hidden="1"/>
    </xf>
    <xf numFmtId="3" fontId="1" fillId="0" borderId="0" xfId="0" applyNumberFormat="1" applyFont="1" applyFill="1" applyAlignment="1">
      <alignment horizontal="center"/>
    </xf>
    <xf numFmtId="4" fontId="3" fillId="0" borderId="24" xfId="0" applyNumberFormat="1" applyFont="1" applyFill="1" applyBorder="1" applyAlignment="1" applyProtection="1">
      <alignment horizontal="center" vertical="center"/>
      <protection hidden="1"/>
    </xf>
    <xf numFmtId="4" fontId="3" fillId="11" borderId="24" xfId="0" applyNumberFormat="1" applyFont="1" applyFill="1" applyBorder="1" applyAlignment="1" applyProtection="1">
      <alignment horizontal="center" vertical="center"/>
      <protection hidden="1"/>
    </xf>
    <xf numFmtId="3" fontId="1" fillId="4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1" fillId="9" borderId="1" xfId="0" applyNumberFormat="1" applyFont="1" applyFill="1" applyBorder="1" applyAlignment="1">
      <alignment horizontal="center" vertical="center"/>
    </xf>
    <xf numFmtId="3" fontId="1" fillId="9" borderId="14" xfId="0" applyNumberFormat="1" applyFont="1" applyFill="1" applyBorder="1" applyAlignment="1">
      <alignment horizontal="center" vertical="center"/>
    </xf>
    <xf numFmtId="0" fontId="3" fillId="0" borderId="0" xfId="0" applyFont="1"/>
    <xf numFmtId="166" fontId="9" fillId="0" borderId="0" xfId="0" applyNumberFormat="1" applyFont="1" applyAlignment="1">
      <alignment horizontal="center"/>
    </xf>
    <xf numFmtId="3" fontId="1" fillId="0" borderId="0" xfId="0" applyNumberFormat="1" applyFont="1" applyBorder="1"/>
    <xf numFmtId="3" fontId="3" fillId="0" borderId="1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17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 readingOrder="1"/>
    </xf>
    <xf numFmtId="3" fontId="3" fillId="0" borderId="4" xfId="0" applyNumberFormat="1" applyFont="1" applyBorder="1" applyAlignment="1">
      <alignment horizontal="center" vertical="center" wrapText="1" readingOrder="1"/>
    </xf>
    <xf numFmtId="3" fontId="3" fillId="0" borderId="1" xfId="0" applyNumberFormat="1" applyFont="1" applyBorder="1" applyAlignment="1">
      <alignment horizontal="center" vertical="center" wrapText="1" readingOrder="1"/>
    </xf>
    <xf numFmtId="3" fontId="3" fillId="13" borderId="5" xfId="0" applyNumberFormat="1" applyFont="1" applyFill="1" applyBorder="1" applyAlignment="1">
      <alignment horizontal="center" vertical="center" wrapText="1"/>
    </xf>
    <xf numFmtId="3" fontId="3" fillId="13" borderId="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3" fontId="10" fillId="11" borderId="25" xfId="0" applyNumberFormat="1" applyFont="1" applyFill="1" applyBorder="1" applyAlignment="1" applyProtection="1">
      <alignment horizontal="center" vertical="center"/>
      <protection hidden="1"/>
    </xf>
    <xf numFmtId="3" fontId="10" fillId="11" borderId="26" xfId="0" applyNumberFormat="1" applyFont="1" applyFill="1" applyBorder="1" applyAlignment="1" applyProtection="1">
      <alignment horizontal="center" vertical="center"/>
      <protection hidden="1"/>
    </xf>
    <xf numFmtId="3" fontId="10" fillId="11" borderId="27" xfId="0" applyNumberFormat="1" applyFont="1" applyFill="1" applyBorder="1" applyAlignment="1" applyProtection="1">
      <alignment horizontal="center" vertical="center"/>
      <protection hidden="1"/>
    </xf>
    <xf numFmtId="3" fontId="10" fillId="0" borderId="25" xfId="0" applyNumberFormat="1" applyFont="1" applyFill="1" applyBorder="1" applyAlignment="1" applyProtection="1">
      <alignment horizontal="center" vertical="center"/>
      <protection hidden="1"/>
    </xf>
    <xf numFmtId="3" fontId="10" fillId="0" borderId="26" xfId="0" applyNumberFormat="1" applyFont="1" applyFill="1" applyBorder="1" applyAlignment="1" applyProtection="1">
      <alignment horizontal="center" vertical="center"/>
      <protection hidden="1"/>
    </xf>
    <xf numFmtId="3" fontId="10" fillId="0" borderId="27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Border="1"/>
    <xf numFmtId="0" fontId="9" fillId="0" borderId="0" xfId="0" applyFont="1" applyFill="1" applyBorder="1"/>
    <xf numFmtId="166" fontId="9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 readingOrder="1"/>
    </xf>
    <xf numFmtId="3" fontId="3" fillId="0" borderId="0" xfId="0" applyNumberFormat="1" applyFont="1" applyFill="1" applyBorder="1" applyAlignment="1">
      <alignment horizontal="center" vertical="center" wrapText="1" readingOrder="1"/>
    </xf>
    <xf numFmtId="3" fontId="3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 readingOrder="1"/>
    </xf>
    <xf numFmtId="0" fontId="27" fillId="0" borderId="0" xfId="0" applyFont="1" applyFill="1" applyBorder="1" applyAlignment="1">
      <alignment horizontal="center" vertical="top" wrapText="1" readingOrder="1"/>
    </xf>
    <xf numFmtId="3" fontId="3" fillId="0" borderId="0" xfId="0" applyNumberFormat="1" applyFont="1" applyFill="1" applyBorder="1"/>
    <xf numFmtId="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 applyBorder="1" applyAlignment="1">
      <alignment horizontal="left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 wrapText="1"/>
      <protection hidden="1"/>
    </xf>
    <xf numFmtId="3" fontId="1" fillId="0" borderId="0" xfId="0" applyNumberFormat="1" applyFont="1" applyFill="1" applyBorder="1" applyAlignment="1">
      <alignment horizontal="right"/>
    </xf>
    <xf numFmtId="168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wrapText="1"/>
    </xf>
    <xf numFmtId="169" fontId="1" fillId="0" borderId="0" xfId="0" applyNumberFormat="1" applyFont="1" applyFill="1" applyBorder="1" applyAlignment="1">
      <alignment horizontal="center" vertical="center"/>
    </xf>
  </cellXfs>
  <cellStyles count="19">
    <cellStyle name="_x0005__x001c_" xfId="9" xr:uid="{00000000-0005-0000-0000-000000000000}"/>
    <cellStyle name="Excel Built-in Normal" xfId="1" xr:uid="{00000000-0005-0000-0000-000001000000}"/>
    <cellStyle name="Денежный 2" xfId="5" xr:uid="{00000000-0005-0000-0000-000002000000}"/>
    <cellStyle name="Обычный" xfId="0" builtinId="0"/>
    <cellStyle name="Обычный 10" xfId="17" xr:uid="{00000000-0005-0000-0000-000004000000}"/>
    <cellStyle name="Обычный 2" xfId="2" xr:uid="{00000000-0005-0000-0000-000005000000}"/>
    <cellStyle name="Обычный 2 2" xfId="3" xr:uid="{00000000-0005-0000-0000-000006000000}"/>
    <cellStyle name="Обычный 2 2 2" xfId="10" xr:uid="{00000000-0005-0000-0000-000007000000}"/>
    <cellStyle name="Обычный 2 3" xfId="6" xr:uid="{00000000-0005-0000-0000-000008000000}"/>
    <cellStyle name="Обычный 2 4" xfId="8" xr:uid="{00000000-0005-0000-0000-000009000000}"/>
    <cellStyle name="Обычный 2 5" xfId="15" xr:uid="{00000000-0005-0000-0000-00000A000000}"/>
    <cellStyle name="Обычный 3" xfId="7" xr:uid="{00000000-0005-0000-0000-00000B000000}"/>
    <cellStyle name="Обычный 3 2" xfId="14" xr:uid="{00000000-0005-0000-0000-00000C000000}"/>
    <cellStyle name="Обычный 4" xfId="16" xr:uid="{00000000-0005-0000-0000-00000D000000}"/>
    <cellStyle name="Обычный 4 2" xfId="18" xr:uid="{00000000-0005-0000-0000-00000E000000}"/>
    <cellStyle name="Обычный 5" xfId="11" xr:uid="{00000000-0005-0000-0000-00000F000000}"/>
    <cellStyle name="Обычный 5 2" xfId="4" xr:uid="{00000000-0005-0000-0000-000010000000}"/>
    <cellStyle name="Обычный 6" xfId="12" xr:uid="{00000000-0005-0000-0000-000011000000}"/>
    <cellStyle name="Финансовый 2 2" xfId="13" xr:uid="{00000000-0005-0000-0000-000012000000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4BFF4B"/>
      <color rgb="FF99FF99"/>
      <color rgb="FF66FFFF"/>
      <color rgb="FFFFFF57"/>
      <color rgb="FF6BEB6E"/>
      <color rgb="FFFFFF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66FFFF"/>
  </sheetPr>
  <dimension ref="A1:AC83"/>
  <sheetViews>
    <sheetView tabSelected="1" topLeftCell="A36" zoomScale="60" zoomScaleNormal="60" zoomScaleSheetLayoutView="25" workbookViewId="0">
      <selection activeCell="Q67" sqref="Q67"/>
    </sheetView>
  </sheetViews>
  <sheetFormatPr defaultColWidth="9.140625" defaultRowHeight="18.75" x14ac:dyDescent="0.3"/>
  <cols>
    <col min="1" max="1" width="29" style="76" customWidth="1"/>
    <col min="2" max="3" width="19.140625" style="67" customWidth="1"/>
    <col min="4" max="5" width="19.140625" style="1" customWidth="1"/>
    <col min="6" max="6" width="19.140625" style="72" customWidth="1"/>
    <col min="7" max="7" width="17.28515625" style="72" customWidth="1"/>
    <col min="8" max="8" width="22.42578125" style="72" customWidth="1"/>
    <col min="9" max="9" width="15.28515625" style="72" customWidth="1"/>
    <col min="10" max="10" width="15.28515625" style="69" customWidth="1"/>
    <col min="11" max="15" width="15.28515625" style="70" customWidth="1"/>
    <col min="16" max="16" width="19.85546875" style="1" customWidth="1"/>
    <col min="17" max="17" width="18" style="1" customWidth="1"/>
    <col min="18" max="18" width="19" style="1" customWidth="1"/>
    <col min="19" max="19" width="18.5703125" style="1" customWidth="1"/>
    <col min="20" max="22" width="18" style="1" customWidth="1"/>
    <col min="23" max="23" width="18.5703125" style="1" customWidth="1"/>
    <col min="24" max="24" width="23.5703125" style="1" bestFit="1" customWidth="1"/>
    <col min="25" max="25" width="18" style="1" customWidth="1"/>
    <col min="26" max="16384" width="9.140625" style="1"/>
  </cols>
  <sheetData>
    <row r="1" spans="1:15" x14ac:dyDescent="0.3">
      <c r="A1" s="105" t="s">
        <v>118</v>
      </c>
      <c r="B1" s="23"/>
      <c r="C1" s="105"/>
      <c r="D1" s="105"/>
      <c r="E1" s="105"/>
      <c r="F1" s="105"/>
      <c r="G1" s="105"/>
      <c r="H1" s="105"/>
      <c r="I1" s="105"/>
      <c r="J1" s="105"/>
      <c r="K1" s="105"/>
      <c r="L1" s="68"/>
      <c r="M1" s="68"/>
      <c r="N1" s="68"/>
      <c r="O1" s="68"/>
    </row>
    <row r="2" spans="1:15" ht="19.5" thickBot="1" x14ac:dyDescent="0.35">
      <c r="A2" s="105"/>
      <c r="B2" s="23"/>
      <c r="C2" s="105"/>
      <c r="D2" s="105"/>
      <c r="E2" s="105"/>
      <c r="F2" s="105"/>
      <c r="G2" s="105"/>
      <c r="H2" s="105"/>
      <c r="I2" s="105"/>
      <c r="J2" s="105"/>
      <c r="K2" s="105"/>
      <c r="L2" s="68"/>
      <c r="M2" s="68"/>
      <c r="N2" s="68"/>
      <c r="O2" s="68"/>
    </row>
    <row r="3" spans="1:15" s="17" customFormat="1" ht="16.5" thickBot="1" x14ac:dyDescent="0.3">
      <c r="A3" s="158" t="s">
        <v>107</v>
      </c>
      <c r="B3" s="159">
        <v>4693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4" spans="1:15" s="17" customFormat="1" ht="33" customHeight="1" x14ac:dyDescent="0.25">
      <c r="A4" s="162" t="s">
        <v>108</v>
      </c>
      <c r="B4" s="162"/>
      <c r="C4" s="162"/>
      <c r="D4" s="162"/>
      <c r="E4" s="162"/>
      <c r="F4" s="162"/>
      <c r="G4" s="162"/>
      <c r="H4" s="162"/>
      <c r="I4" s="160"/>
      <c r="J4" s="18"/>
      <c r="K4" s="19"/>
      <c r="L4" s="19"/>
      <c r="M4" s="19"/>
      <c r="N4" s="19"/>
      <c r="O4" s="19"/>
    </row>
    <row r="5" spans="1:15" s="17" customFormat="1" ht="33" customHeight="1" thickBot="1" x14ac:dyDescent="0.3">
      <c r="A5" s="161"/>
      <c r="B5" s="161"/>
      <c r="C5" s="161"/>
      <c r="D5" s="161"/>
      <c r="E5" s="161"/>
      <c r="F5" s="161"/>
      <c r="G5" s="161"/>
      <c r="H5" s="161"/>
      <c r="I5" s="160"/>
      <c r="J5" s="18"/>
      <c r="K5" s="19"/>
      <c r="L5" s="19"/>
      <c r="M5" s="19"/>
      <c r="N5" s="19"/>
      <c r="O5" s="19"/>
    </row>
    <row r="6" spans="1:15" ht="21.75" customHeight="1" thickBot="1" x14ac:dyDescent="0.35">
      <c r="A6" s="16" t="s">
        <v>71</v>
      </c>
      <c r="B6" s="22"/>
      <c r="C6" s="17"/>
      <c r="D6" s="17"/>
      <c r="E6" s="17"/>
      <c r="F6" s="119"/>
      <c r="G6" s="100" t="s">
        <v>35</v>
      </c>
      <c r="H6" s="101" t="s">
        <v>117</v>
      </c>
      <c r="J6" s="18"/>
      <c r="K6" s="19"/>
    </row>
    <row r="7" spans="1:15" ht="21.75" customHeight="1" x14ac:dyDescent="0.3">
      <c r="A7" s="17"/>
      <c r="B7" s="17"/>
      <c r="C7" s="17"/>
      <c r="D7" s="17"/>
      <c r="E7" s="17"/>
      <c r="F7" s="17"/>
      <c r="G7" s="102"/>
      <c r="H7" s="103"/>
      <c r="J7" s="18"/>
      <c r="K7" s="19"/>
    </row>
    <row r="8" spans="1:15" ht="21" thickBot="1" x14ac:dyDescent="0.35">
      <c r="A8" s="16" t="s">
        <v>53</v>
      </c>
      <c r="B8" s="17"/>
      <c r="C8" s="17"/>
      <c r="D8" s="17"/>
      <c r="E8" s="17"/>
      <c r="F8" s="17"/>
      <c r="G8" s="102"/>
      <c r="H8" s="77"/>
      <c r="J8" s="17"/>
      <c r="K8" s="17"/>
      <c r="L8" s="1"/>
      <c r="M8" s="1"/>
      <c r="N8" s="1"/>
      <c r="O8" s="1"/>
    </row>
    <row r="9" spans="1:15" ht="21" thickBot="1" x14ac:dyDescent="0.35">
      <c r="A9" s="129"/>
      <c r="B9" s="133"/>
      <c r="C9" s="133"/>
      <c r="D9" s="17"/>
      <c r="E9" s="17"/>
      <c r="F9" s="17"/>
      <c r="G9" s="100" t="s">
        <v>35</v>
      </c>
      <c r="H9" s="104" t="s">
        <v>45</v>
      </c>
      <c r="J9" s="17"/>
      <c r="K9" s="17"/>
      <c r="L9" s="1"/>
      <c r="M9" s="1"/>
      <c r="N9" s="1"/>
      <c r="O9" s="1"/>
    </row>
    <row r="10" spans="1:15" ht="20.25" x14ac:dyDescent="0.3">
      <c r="A10" s="17"/>
      <c r="B10" s="135"/>
      <c r="C10" s="135"/>
      <c r="D10" s="135"/>
      <c r="E10" s="17"/>
      <c r="F10" s="17"/>
      <c r="G10" s="102"/>
      <c r="H10" s="103"/>
      <c r="J10" s="17"/>
      <c r="K10" s="17"/>
      <c r="L10" s="1"/>
      <c r="M10" s="1"/>
      <c r="N10" s="1"/>
      <c r="O10" s="1"/>
    </row>
    <row r="11" spans="1:15" ht="19.5" thickBot="1" x14ac:dyDescent="0.35">
      <c r="A11" s="16" t="s">
        <v>54</v>
      </c>
      <c r="B11" s="135"/>
      <c r="C11" s="135"/>
      <c r="D11" s="135"/>
      <c r="E11" s="17"/>
      <c r="F11" s="17"/>
      <c r="J11" s="17"/>
      <c r="K11" s="17"/>
      <c r="L11" s="1"/>
      <c r="M11" s="1"/>
      <c r="N11" s="1"/>
      <c r="O11" s="1"/>
    </row>
    <row r="12" spans="1:15" ht="21" thickBot="1" x14ac:dyDescent="0.35">
      <c r="A12" s="129"/>
      <c r="B12" s="135"/>
      <c r="C12" s="135"/>
      <c r="D12" s="135"/>
      <c r="E12" s="17"/>
      <c r="F12" s="17"/>
      <c r="G12" s="100" t="s">
        <v>35</v>
      </c>
      <c r="H12" s="104" t="s">
        <v>46</v>
      </c>
      <c r="J12" s="17"/>
      <c r="K12" s="17"/>
      <c r="L12" s="1"/>
      <c r="M12" s="1"/>
      <c r="N12" s="1"/>
      <c r="O12" s="1"/>
    </row>
    <row r="13" spans="1:15" ht="20.25" x14ac:dyDescent="0.3">
      <c r="A13" s="17"/>
      <c r="B13" s="135"/>
      <c r="C13" s="135"/>
      <c r="D13" s="135"/>
      <c r="E13" s="17"/>
      <c r="F13" s="17"/>
      <c r="G13" s="102"/>
      <c r="H13" s="103"/>
      <c r="J13" s="17"/>
      <c r="K13" s="17"/>
      <c r="L13" s="1"/>
      <c r="M13" s="1"/>
      <c r="N13" s="1"/>
      <c r="O13" s="1"/>
    </row>
    <row r="14" spans="1:15" ht="21" thickBot="1" x14ac:dyDescent="0.35">
      <c r="A14" s="16" t="s">
        <v>87</v>
      </c>
      <c r="B14" s="135"/>
      <c r="C14" s="135"/>
      <c r="D14" s="135"/>
      <c r="E14" s="17"/>
      <c r="F14" s="17"/>
      <c r="H14" s="104" t="s">
        <v>59</v>
      </c>
      <c r="J14" s="17"/>
      <c r="K14" s="17"/>
      <c r="L14" s="1"/>
      <c r="M14" s="1"/>
      <c r="N14" s="1"/>
      <c r="O14" s="1"/>
    </row>
    <row r="15" spans="1:15" ht="20.25" customHeight="1" thickBot="1" x14ac:dyDescent="0.35">
      <c r="A15" s="129"/>
      <c r="B15" s="135"/>
      <c r="C15" s="135"/>
      <c r="D15" s="135"/>
      <c r="E15" s="17"/>
      <c r="F15" s="17"/>
      <c r="G15" s="100" t="s">
        <v>35</v>
      </c>
      <c r="H15" s="126" t="s">
        <v>60</v>
      </c>
      <c r="I15" s="125"/>
      <c r="J15" s="17"/>
      <c r="K15" s="17"/>
      <c r="L15" s="1"/>
      <c r="M15" s="1"/>
      <c r="N15" s="1"/>
      <c r="O15" s="1"/>
    </row>
    <row r="16" spans="1:15" ht="17.25" customHeight="1" x14ac:dyDescent="0.3">
      <c r="A16" s="17"/>
      <c r="B16" s="134"/>
      <c r="C16" s="134"/>
      <c r="D16" s="134"/>
      <c r="E16" s="106"/>
      <c r="F16" s="106"/>
      <c r="G16" s="103"/>
      <c r="H16" s="126" t="s">
        <v>95</v>
      </c>
      <c r="I16" s="125"/>
      <c r="J16" s="17"/>
      <c r="K16" s="17"/>
      <c r="L16" s="1"/>
      <c r="M16" s="1"/>
      <c r="N16" s="1"/>
      <c r="O16" s="1"/>
    </row>
    <row r="17" spans="1:24" ht="17.25" customHeight="1" x14ac:dyDescent="0.3">
      <c r="A17" s="17"/>
      <c r="B17" s="134"/>
      <c r="C17" s="134"/>
      <c r="D17" s="134"/>
      <c r="E17" s="106"/>
      <c r="F17" s="106"/>
      <c r="G17" s="103"/>
      <c r="H17" s="127" t="s">
        <v>61</v>
      </c>
      <c r="I17" s="125"/>
      <c r="J17" s="17"/>
      <c r="K17" s="17"/>
      <c r="L17" s="1"/>
      <c r="M17" s="1"/>
      <c r="N17" s="1"/>
      <c r="O17" s="1"/>
    </row>
    <row r="18" spans="1:24" ht="17.25" customHeight="1" x14ac:dyDescent="0.3">
      <c r="A18" s="17"/>
      <c r="B18" s="134"/>
      <c r="C18" s="134"/>
      <c r="D18" s="134"/>
      <c r="E18" s="106"/>
      <c r="F18" s="106"/>
      <c r="G18" s="103"/>
      <c r="H18" s="128" t="s">
        <v>62</v>
      </c>
      <c r="I18" s="125"/>
      <c r="J18" s="17"/>
      <c r="K18" s="17"/>
      <c r="L18" s="1"/>
      <c r="M18" s="1"/>
      <c r="N18" s="1"/>
      <c r="O18" s="1"/>
    </row>
    <row r="19" spans="1:24" ht="17.25" customHeight="1" x14ac:dyDescent="0.3">
      <c r="A19" s="17"/>
      <c r="B19" s="134"/>
      <c r="C19" s="134"/>
      <c r="D19" s="134"/>
      <c r="E19" s="106"/>
      <c r="F19" s="106"/>
      <c r="G19" s="103"/>
      <c r="H19" s="126" t="s">
        <v>63</v>
      </c>
      <c r="I19" s="125"/>
      <c r="J19" s="17"/>
      <c r="K19" s="17"/>
      <c r="L19" s="1"/>
      <c r="M19" s="1"/>
      <c r="N19" s="1"/>
      <c r="O19" s="1"/>
    </row>
    <row r="20" spans="1:24" ht="17.25" customHeight="1" x14ac:dyDescent="0.3">
      <c r="A20" s="17"/>
      <c r="B20" s="134"/>
      <c r="C20" s="134"/>
      <c r="D20" s="134"/>
      <c r="E20" s="106"/>
      <c r="F20" s="106"/>
      <c r="G20" s="103"/>
      <c r="I20" s="125"/>
      <c r="J20" s="17"/>
      <c r="K20" s="17"/>
      <c r="L20" s="1"/>
      <c r="M20" s="1"/>
      <c r="N20" s="1"/>
      <c r="O20" s="1"/>
    </row>
    <row r="21" spans="1:24" ht="34.15" customHeight="1" thickBot="1" x14ac:dyDescent="0.35">
      <c r="A21" s="170" t="s">
        <v>90</v>
      </c>
      <c r="B21" s="170"/>
      <c r="C21" s="170"/>
      <c r="D21" s="170"/>
      <c r="E21" s="170"/>
      <c r="F21" s="170"/>
      <c r="G21" s="103"/>
      <c r="H21" s="104" t="s">
        <v>72</v>
      </c>
      <c r="J21" s="17"/>
      <c r="K21" s="17"/>
      <c r="L21" s="1"/>
      <c r="M21" s="1"/>
      <c r="N21" s="1"/>
      <c r="O21" s="1"/>
    </row>
    <row r="22" spans="1:24" ht="20.25" customHeight="1" thickBot="1" x14ac:dyDescent="0.35">
      <c r="A22" s="129"/>
      <c r="B22" s="135"/>
      <c r="C22" s="135"/>
      <c r="D22" s="135"/>
      <c r="E22" s="17"/>
      <c r="F22" s="17"/>
      <c r="G22" s="100" t="s">
        <v>35</v>
      </c>
      <c r="H22" s="126" t="s">
        <v>73</v>
      </c>
      <c r="I22" s="125"/>
      <c r="J22" s="17"/>
      <c r="K22" s="17"/>
      <c r="L22" s="1"/>
      <c r="M22" s="1"/>
      <c r="N22" s="1"/>
      <c r="O22" s="1"/>
    </row>
    <row r="23" spans="1:24" x14ac:dyDescent="0.3">
      <c r="H23" s="126" t="s">
        <v>74</v>
      </c>
    </row>
    <row r="24" spans="1:24" s="70" customFormat="1" x14ac:dyDescent="0.3">
      <c r="G24" s="72"/>
      <c r="H24" s="126" t="s">
        <v>94</v>
      </c>
    </row>
    <row r="25" spans="1:24" ht="17.25" customHeight="1" x14ac:dyDescent="0.3">
      <c r="A25" s="17"/>
      <c r="B25" s="134"/>
      <c r="C25" s="134"/>
      <c r="D25" s="134"/>
      <c r="E25" s="106"/>
      <c r="F25" s="106"/>
      <c r="G25" s="1"/>
      <c r="H25" s="1"/>
      <c r="I25" s="125"/>
      <c r="J25" s="17"/>
      <c r="K25" s="17"/>
      <c r="L25" s="1"/>
      <c r="M25" s="1"/>
      <c r="N25" s="1"/>
      <c r="O25" s="1"/>
    </row>
    <row r="26" spans="1:24" ht="17.25" customHeight="1" thickBot="1" x14ac:dyDescent="0.35">
      <c r="A26" s="16" t="s">
        <v>75</v>
      </c>
      <c r="B26" s="135"/>
      <c r="C26" s="136"/>
      <c r="D26" s="136"/>
      <c r="F26" s="1"/>
      <c r="G26" s="1"/>
      <c r="H26" s="1"/>
      <c r="I26" s="125"/>
      <c r="J26" s="18"/>
      <c r="K26" s="19"/>
    </row>
    <row r="27" spans="1:24" ht="21" customHeight="1" thickBot="1" x14ac:dyDescent="0.35">
      <c r="A27" s="129"/>
      <c r="B27" s="135"/>
      <c r="C27" s="136"/>
      <c r="D27" s="136"/>
      <c r="F27" s="1"/>
      <c r="G27" s="100" t="s">
        <v>35</v>
      </c>
      <c r="H27" s="104" t="s">
        <v>77</v>
      </c>
      <c r="I27" s="1"/>
      <c r="J27" s="18"/>
      <c r="K27" s="19"/>
    </row>
    <row r="28" spans="1:24" ht="22.5" x14ac:dyDescent="0.3">
      <c r="A28" s="1"/>
      <c r="B28" s="136"/>
      <c r="C28" s="136"/>
      <c r="D28" s="136"/>
      <c r="F28" s="1"/>
      <c r="G28" s="1"/>
      <c r="H28" s="137" t="s">
        <v>65</v>
      </c>
      <c r="I28" s="1"/>
      <c r="J28" s="18"/>
      <c r="K28" s="19"/>
    </row>
    <row r="29" spans="1:24" x14ac:dyDescent="0.3">
      <c r="A29" s="1"/>
      <c r="B29" s="1"/>
      <c r="C29" s="1"/>
      <c r="F29" s="1"/>
      <c r="G29" s="1"/>
      <c r="H29" s="1"/>
      <c r="I29" s="1"/>
      <c r="J29" s="17"/>
      <c r="K29" s="19"/>
    </row>
    <row r="30" spans="1:24" ht="20.25" x14ac:dyDescent="0.3">
      <c r="A30" s="16" t="s">
        <v>76</v>
      </c>
      <c r="B30" s="17"/>
      <c r="C30" s="17"/>
      <c r="D30" s="107"/>
      <c r="E30" s="20"/>
      <c r="F30" s="19"/>
      <c r="G30" s="1"/>
      <c r="H30" s="104"/>
      <c r="I30" s="1"/>
      <c r="J30" s="17"/>
      <c r="K30" s="19"/>
      <c r="P30" s="151" t="s">
        <v>96</v>
      </c>
      <c r="Q30" s="17"/>
      <c r="R30" s="17"/>
      <c r="S30" s="152"/>
      <c r="T30" s="18"/>
      <c r="U30" s="18"/>
      <c r="V30" s="18"/>
      <c r="W30" s="18"/>
      <c r="X30" s="19"/>
    </row>
    <row r="31" spans="1:24" ht="21" thickBot="1" x14ac:dyDescent="0.35">
      <c r="A31" s="16" t="s">
        <v>103</v>
      </c>
      <c r="B31" s="17"/>
      <c r="C31" s="17"/>
      <c r="D31" s="107"/>
      <c r="E31" s="20"/>
      <c r="F31" s="19"/>
      <c r="G31" s="1"/>
      <c r="H31" s="104"/>
      <c r="I31" s="1"/>
      <c r="J31" s="17"/>
      <c r="K31" s="19"/>
      <c r="P31" s="151"/>
      <c r="Q31" s="17"/>
      <c r="R31" s="17"/>
      <c r="S31" s="152"/>
      <c r="T31" s="18"/>
      <c r="U31" s="18"/>
      <c r="V31" s="18"/>
      <c r="W31" s="18"/>
      <c r="X31" s="19"/>
    </row>
    <row r="32" spans="1:24" ht="31.5" customHeight="1" x14ac:dyDescent="0.3">
      <c r="A32" s="163" t="s">
        <v>36</v>
      </c>
      <c r="B32" s="165" t="s">
        <v>67</v>
      </c>
      <c r="C32" s="165"/>
      <c r="D32" s="166" t="s">
        <v>68</v>
      </c>
      <c r="E32" s="168" t="s">
        <v>3</v>
      </c>
      <c r="F32" s="19"/>
      <c r="G32" s="100" t="s">
        <v>35</v>
      </c>
      <c r="H32" s="101" t="s">
        <v>78</v>
      </c>
      <c r="I32" s="1"/>
      <c r="J32" s="1"/>
      <c r="K32" s="1"/>
      <c r="M32" s="1"/>
      <c r="P32" s="151"/>
      <c r="Q32" s="17"/>
      <c r="R32" s="17"/>
      <c r="S32" s="152"/>
      <c r="T32" s="18"/>
      <c r="U32" s="18"/>
      <c r="V32" s="18"/>
      <c r="W32" s="18"/>
      <c r="X32" s="19"/>
    </row>
    <row r="33" spans="1:24" ht="57" x14ac:dyDescent="0.3">
      <c r="A33" s="164"/>
      <c r="B33" s="138" t="s">
        <v>69</v>
      </c>
      <c r="C33" s="139" t="s">
        <v>70</v>
      </c>
      <c r="D33" s="167"/>
      <c r="E33" s="169"/>
      <c r="F33" s="19"/>
      <c r="G33" s="100" t="s">
        <v>35</v>
      </c>
      <c r="H33" s="101" t="s">
        <v>109</v>
      </c>
      <c r="I33" s="1"/>
      <c r="J33" s="1"/>
      <c r="K33" s="1"/>
      <c r="L33" s="1"/>
      <c r="M33" s="1"/>
      <c r="P33" s="151"/>
      <c r="Q33" s="17"/>
      <c r="R33" s="17"/>
      <c r="S33" s="152"/>
      <c r="T33" s="18"/>
      <c r="U33" s="18"/>
      <c r="V33" s="18"/>
      <c r="W33" s="18"/>
      <c r="X33" s="19"/>
    </row>
    <row r="34" spans="1:24" ht="20.25" x14ac:dyDescent="0.3">
      <c r="A34" s="108" t="s">
        <v>0</v>
      </c>
      <c r="B34" s="109"/>
      <c r="C34" s="109"/>
      <c r="D34" s="109"/>
      <c r="E34" s="110">
        <f>B34+C34+D34</f>
        <v>0</v>
      </c>
      <c r="F34" s="19"/>
      <c r="G34" s="100" t="s">
        <v>35</v>
      </c>
      <c r="H34" s="101" t="s">
        <v>110</v>
      </c>
      <c r="I34" s="1"/>
      <c r="J34" s="1"/>
      <c r="K34" s="1"/>
      <c r="L34" s="1"/>
      <c r="M34" s="1"/>
      <c r="P34" s="151"/>
      <c r="Q34" s="17"/>
      <c r="R34" s="17"/>
      <c r="S34" s="152"/>
      <c r="T34" s="18"/>
      <c r="U34" s="18"/>
      <c r="V34" s="18"/>
      <c r="W34" s="18"/>
      <c r="X34" s="19"/>
    </row>
    <row r="35" spans="1:24" ht="20.25" x14ac:dyDescent="0.3">
      <c r="A35" s="108" t="s">
        <v>1</v>
      </c>
      <c r="B35" s="109"/>
      <c r="C35" s="109"/>
      <c r="D35" s="109"/>
      <c r="E35" s="110">
        <f t="shared" ref="E35:E36" si="0">B35+C35+D35</f>
        <v>0</v>
      </c>
      <c r="F35" s="19"/>
      <c r="G35" s="1"/>
      <c r="H35" s="104"/>
      <c r="I35" s="1"/>
      <c r="J35" s="17"/>
      <c r="K35" s="19"/>
      <c r="P35" s="151"/>
      <c r="Q35" s="17"/>
      <c r="R35" s="17"/>
      <c r="S35" s="152"/>
      <c r="T35" s="18"/>
      <c r="U35" s="18"/>
      <c r="V35" s="18"/>
      <c r="W35" s="18"/>
      <c r="X35" s="19"/>
    </row>
    <row r="36" spans="1:24" ht="21" thickBot="1" x14ac:dyDescent="0.35">
      <c r="A36" s="111" t="s">
        <v>2</v>
      </c>
      <c r="B36" s="112"/>
      <c r="C36" s="112"/>
      <c r="D36" s="112"/>
      <c r="E36" s="110">
        <f t="shared" si="0"/>
        <v>0</v>
      </c>
      <c r="F36" s="19"/>
      <c r="G36" s="1"/>
      <c r="H36" s="104"/>
      <c r="I36" s="1"/>
      <c r="J36" s="17"/>
      <c r="K36" s="19"/>
      <c r="P36" s="151"/>
      <c r="Q36" s="17"/>
      <c r="R36" s="17"/>
      <c r="S36" s="152"/>
      <c r="T36" s="18"/>
      <c r="U36" s="18"/>
      <c r="V36" s="18"/>
      <c r="W36" s="18"/>
      <c r="X36" s="19"/>
    </row>
    <row r="37" spans="1:24" ht="21" thickBot="1" x14ac:dyDescent="0.35">
      <c r="A37" s="113" t="s">
        <v>37</v>
      </c>
      <c r="B37" s="154">
        <f>SUM(B34:B36)</f>
        <v>0</v>
      </c>
      <c r="C37" s="154">
        <f t="shared" ref="C37:D37" si="1">SUM(C34:C36)</f>
        <v>0</v>
      </c>
      <c r="D37" s="154">
        <f t="shared" si="1"/>
        <v>0</v>
      </c>
      <c r="E37" s="114">
        <f>E34+E35+E36</f>
        <v>0</v>
      </c>
      <c r="F37" s="19"/>
      <c r="G37" s="1"/>
      <c r="H37" s="104"/>
      <c r="I37" s="1"/>
      <c r="J37" s="17"/>
      <c r="K37" s="19"/>
      <c r="P37" s="151"/>
      <c r="Q37" s="17"/>
      <c r="R37" s="17"/>
      <c r="S37" s="152"/>
      <c r="T37" s="18"/>
      <c r="U37" s="18"/>
      <c r="V37" s="18"/>
      <c r="W37" s="18"/>
      <c r="X37" s="19"/>
    </row>
    <row r="38" spans="1:24" ht="20.25" x14ac:dyDescent="0.3">
      <c r="A38" s="155"/>
      <c r="B38" s="156"/>
      <c r="C38" s="156"/>
      <c r="D38" s="156"/>
      <c r="E38" s="157"/>
      <c r="F38" s="19"/>
      <c r="G38" s="1"/>
      <c r="H38" s="104"/>
      <c r="I38" s="1"/>
      <c r="J38" s="17"/>
      <c r="K38" s="19"/>
      <c r="P38" s="151"/>
      <c r="Q38" s="17"/>
      <c r="R38" s="17"/>
      <c r="S38" s="152"/>
      <c r="T38" s="18"/>
      <c r="U38" s="18"/>
      <c r="V38" s="18"/>
      <c r="W38" s="18"/>
      <c r="X38" s="19"/>
    </row>
    <row r="39" spans="1:24" ht="21" thickBot="1" x14ac:dyDescent="0.35">
      <c r="A39" s="16" t="s">
        <v>104</v>
      </c>
      <c r="B39" s="17"/>
      <c r="C39" s="17"/>
      <c r="D39" s="107"/>
      <c r="E39" s="20"/>
      <c r="F39" s="19"/>
      <c r="G39" s="1"/>
      <c r="H39" s="104"/>
      <c r="I39" s="1"/>
      <c r="J39" s="17"/>
      <c r="K39" s="19"/>
      <c r="P39" s="151"/>
      <c r="Q39" s="17"/>
      <c r="R39" s="17"/>
      <c r="S39" s="152"/>
      <c r="T39" s="18"/>
      <c r="U39" s="18"/>
      <c r="V39" s="18"/>
      <c r="W39" s="18"/>
      <c r="X39" s="19"/>
    </row>
    <row r="40" spans="1:24" ht="30" customHeight="1" x14ac:dyDescent="0.3">
      <c r="A40" s="163" t="s">
        <v>36</v>
      </c>
      <c r="B40" s="165" t="s">
        <v>67</v>
      </c>
      <c r="C40" s="165"/>
      <c r="D40" s="166" t="s">
        <v>68</v>
      </c>
      <c r="E40" s="168" t="s">
        <v>3</v>
      </c>
      <c r="F40" s="19"/>
      <c r="G40" s="100" t="s">
        <v>35</v>
      </c>
      <c r="H40" s="101" t="s">
        <v>111</v>
      </c>
      <c r="I40" s="1"/>
      <c r="J40" s="1"/>
      <c r="K40" s="1"/>
      <c r="M40" s="1"/>
      <c r="P40" s="151"/>
      <c r="Q40" s="17"/>
      <c r="R40" s="17"/>
      <c r="S40" s="152"/>
      <c r="T40" s="18"/>
      <c r="U40" s="18"/>
      <c r="V40" s="18"/>
      <c r="W40" s="18"/>
      <c r="X40" s="19"/>
    </row>
    <row r="41" spans="1:24" ht="57" x14ac:dyDescent="0.3">
      <c r="A41" s="164"/>
      <c r="B41" s="138" t="s">
        <v>69</v>
      </c>
      <c r="C41" s="139" t="s">
        <v>70</v>
      </c>
      <c r="D41" s="167"/>
      <c r="E41" s="169"/>
      <c r="F41" s="19"/>
      <c r="G41" s="100" t="s">
        <v>35</v>
      </c>
      <c r="H41" s="101" t="s">
        <v>112</v>
      </c>
      <c r="I41" s="1"/>
      <c r="J41" s="1"/>
      <c r="K41" s="1"/>
      <c r="L41" s="1"/>
      <c r="M41" s="1"/>
      <c r="P41" s="151"/>
      <c r="Q41" s="17"/>
      <c r="R41" s="17"/>
      <c r="S41" s="152"/>
      <c r="T41" s="18"/>
      <c r="U41" s="18"/>
      <c r="V41" s="18"/>
      <c r="W41" s="18"/>
      <c r="X41" s="19"/>
    </row>
    <row r="42" spans="1:24" ht="20.25" x14ac:dyDescent="0.3">
      <c r="A42" s="108" t="s">
        <v>0</v>
      </c>
      <c r="B42" s="109"/>
      <c r="C42" s="109"/>
      <c r="D42" s="109"/>
      <c r="E42" s="110">
        <f>B42+C42+D42</f>
        <v>0</v>
      </c>
      <c r="F42" s="19"/>
      <c r="G42" s="100" t="s">
        <v>35</v>
      </c>
      <c r="H42" s="101" t="s">
        <v>113</v>
      </c>
      <c r="I42" s="1"/>
      <c r="J42" s="1"/>
      <c r="K42" s="1"/>
      <c r="L42" s="1"/>
      <c r="M42" s="1"/>
      <c r="P42" s="151"/>
      <c r="Q42" s="17"/>
      <c r="R42" s="17"/>
      <c r="S42" s="152"/>
      <c r="T42" s="18"/>
      <c r="U42" s="18"/>
      <c r="V42" s="18"/>
      <c r="W42" s="18"/>
      <c r="X42" s="19"/>
    </row>
    <row r="43" spans="1:24" ht="20.25" x14ac:dyDescent="0.3">
      <c r="A43" s="108" t="s">
        <v>1</v>
      </c>
      <c r="B43" s="109"/>
      <c r="C43" s="109"/>
      <c r="D43" s="109"/>
      <c r="E43" s="110">
        <f t="shared" ref="E43:E44" si="2">B43+C43+D43</f>
        <v>0</v>
      </c>
      <c r="F43" s="19"/>
      <c r="G43" s="1"/>
      <c r="H43" s="104"/>
      <c r="I43" s="1"/>
      <c r="J43" s="17"/>
      <c r="K43" s="19"/>
      <c r="P43" s="151"/>
      <c r="Q43" s="17"/>
      <c r="R43" s="17"/>
      <c r="S43" s="152"/>
      <c r="T43" s="18"/>
      <c r="U43" s="18"/>
      <c r="V43" s="18"/>
      <c r="W43" s="18"/>
      <c r="X43" s="19"/>
    </row>
    <row r="44" spans="1:24" ht="21" thickBot="1" x14ac:dyDescent="0.35">
      <c r="A44" s="111" t="s">
        <v>2</v>
      </c>
      <c r="B44" s="112"/>
      <c r="C44" s="112"/>
      <c r="D44" s="112"/>
      <c r="E44" s="110">
        <f t="shared" si="2"/>
        <v>0</v>
      </c>
      <c r="F44" s="19"/>
      <c r="G44" s="1"/>
      <c r="H44" s="104"/>
      <c r="I44" s="1"/>
      <c r="J44" s="17"/>
      <c r="K44" s="19"/>
      <c r="P44" s="151"/>
      <c r="Q44" s="17"/>
      <c r="R44" s="17"/>
      <c r="S44" s="152"/>
      <c r="T44" s="18"/>
      <c r="U44" s="18"/>
      <c r="V44" s="18"/>
      <c r="W44" s="18"/>
      <c r="X44" s="19"/>
    </row>
    <row r="45" spans="1:24" ht="21" thickBot="1" x14ac:dyDescent="0.35">
      <c r="A45" s="113" t="s">
        <v>37</v>
      </c>
      <c r="B45" s="154">
        <f>SUM(B42:B44)</f>
        <v>0</v>
      </c>
      <c r="C45" s="154">
        <f t="shared" ref="C45:D45" si="3">SUM(C42:C44)</f>
        <v>0</v>
      </c>
      <c r="D45" s="154">
        <f t="shared" si="3"/>
        <v>0</v>
      </c>
      <c r="E45" s="114">
        <f>E42+E43+E44</f>
        <v>0</v>
      </c>
      <c r="F45" s="19"/>
      <c r="G45" s="1"/>
      <c r="H45" s="104"/>
      <c r="I45" s="1"/>
      <c r="J45" s="17"/>
      <c r="K45" s="19"/>
      <c r="P45" s="151"/>
      <c r="Q45" s="17"/>
      <c r="R45" s="17"/>
      <c r="S45" s="152"/>
      <c r="T45" s="18"/>
      <c r="U45" s="18"/>
      <c r="V45" s="18"/>
      <c r="W45" s="18"/>
      <c r="X45" s="19"/>
    </row>
    <row r="46" spans="1:24" ht="20.25" x14ac:dyDescent="0.3">
      <c r="A46" s="155"/>
      <c r="B46" s="156"/>
      <c r="C46" s="156"/>
      <c r="D46" s="156"/>
      <c r="E46" s="157"/>
      <c r="F46" s="19"/>
      <c r="G46" s="1"/>
      <c r="H46" s="104"/>
      <c r="I46" s="1"/>
      <c r="J46" s="17"/>
      <c r="K46" s="19"/>
      <c r="P46" s="151"/>
      <c r="Q46" s="17"/>
      <c r="R46" s="17"/>
      <c r="S46" s="152"/>
      <c r="T46" s="18"/>
      <c r="U46" s="18"/>
      <c r="V46" s="18"/>
      <c r="W46" s="18"/>
      <c r="X46" s="19"/>
    </row>
    <row r="47" spans="1:24" ht="21" thickBot="1" x14ac:dyDescent="0.35">
      <c r="A47" s="16" t="s">
        <v>105</v>
      </c>
      <c r="B47" s="17"/>
      <c r="C47" s="17"/>
      <c r="D47" s="107"/>
      <c r="E47" s="20"/>
      <c r="F47" s="19"/>
      <c r="G47" s="1"/>
      <c r="H47" s="104"/>
      <c r="I47" s="1"/>
      <c r="J47" s="17"/>
      <c r="K47" s="19"/>
      <c r="P47" s="151"/>
      <c r="Q47" s="17"/>
      <c r="R47" s="17"/>
      <c r="S47" s="152"/>
      <c r="T47" s="18"/>
      <c r="U47" s="18"/>
      <c r="V47" s="18"/>
      <c r="W47" s="18"/>
      <c r="X47" s="19"/>
    </row>
    <row r="48" spans="1:24" ht="35.25" customHeight="1" x14ac:dyDescent="0.3">
      <c r="A48" s="163" t="s">
        <v>36</v>
      </c>
      <c r="B48" s="165" t="s">
        <v>67</v>
      </c>
      <c r="C48" s="165"/>
      <c r="D48" s="166" t="s">
        <v>68</v>
      </c>
      <c r="E48" s="168" t="s">
        <v>3</v>
      </c>
      <c r="F48" s="19"/>
      <c r="G48" s="100" t="s">
        <v>35</v>
      </c>
      <c r="H48" s="101" t="s">
        <v>114</v>
      </c>
      <c r="I48" s="1"/>
      <c r="J48" s="1"/>
      <c r="K48" s="1"/>
      <c r="M48" s="1"/>
      <c r="P48" s="151"/>
      <c r="Q48" s="17"/>
      <c r="R48" s="17"/>
      <c r="S48" s="152"/>
      <c r="T48" s="18"/>
      <c r="U48" s="18"/>
      <c r="V48" s="18"/>
      <c r="W48" s="18"/>
      <c r="X48" s="19"/>
    </row>
    <row r="49" spans="1:29" ht="57" x14ac:dyDescent="0.3">
      <c r="A49" s="164"/>
      <c r="B49" s="138" t="s">
        <v>69</v>
      </c>
      <c r="C49" s="139" t="s">
        <v>70</v>
      </c>
      <c r="D49" s="167"/>
      <c r="E49" s="169"/>
      <c r="F49" s="19"/>
      <c r="G49" s="100" t="s">
        <v>35</v>
      </c>
      <c r="H49" s="101" t="s">
        <v>115</v>
      </c>
      <c r="I49" s="1"/>
      <c r="J49" s="1"/>
      <c r="K49" s="1"/>
      <c r="L49" s="1"/>
      <c r="M49" s="1"/>
      <c r="P49" s="151"/>
      <c r="Q49" s="17"/>
      <c r="R49" s="17"/>
      <c r="S49" s="152"/>
      <c r="T49" s="18"/>
      <c r="U49" s="18"/>
      <c r="V49" s="18"/>
      <c r="W49" s="18"/>
      <c r="X49" s="19"/>
    </row>
    <row r="50" spans="1:29" ht="20.25" x14ac:dyDescent="0.3">
      <c r="A50" s="108" t="s">
        <v>0</v>
      </c>
      <c r="B50" s="109"/>
      <c r="C50" s="109"/>
      <c r="D50" s="109"/>
      <c r="E50" s="110">
        <f>B50+C50+D50</f>
        <v>0</v>
      </c>
      <c r="F50" s="19"/>
      <c r="G50" s="100" t="s">
        <v>35</v>
      </c>
      <c r="H50" s="101" t="s">
        <v>116</v>
      </c>
      <c r="I50" s="1"/>
      <c r="J50" s="1"/>
      <c r="K50" s="1"/>
      <c r="L50" s="1"/>
      <c r="M50" s="1"/>
      <c r="P50" s="151"/>
      <c r="Q50" s="17"/>
      <c r="R50" s="17"/>
      <c r="S50" s="152"/>
      <c r="T50" s="18"/>
      <c r="U50" s="18"/>
      <c r="V50" s="18"/>
      <c r="W50" s="18"/>
      <c r="X50" s="19"/>
    </row>
    <row r="51" spans="1:29" ht="20.25" x14ac:dyDescent="0.3">
      <c r="A51" s="108" t="s">
        <v>1</v>
      </c>
      <c r="B51" s="109"/>
      <c r="C51" s="109"/>
      <c r="D51" s="109"/>
      <c r="E51" s="110">
        <f t="shared" ref="E51:E52" si="4">B51+C51+D51</f>
        <v>0</v>
      </c>
      <c r="F51" s="19"/>
      <c r="G51" s="1"/>
      <c r="H51" s="104"/>
      <c r="I51" s="1"/>
      <c r="J51" s="17"/>
      <c r="K51" s="19"/>
      <c r="P51" s="151"/>
      <c r="Q51" s="17"/>
      <c r="R51" s="17"/>
      <c r="S51" s="152"/>
      <c r="T51" s="18"/>
      <c r="U51" s="18"/>
      <c r="V51" s="18"/>
      <c r="W51" s="18"/>
      <c r="X51" s="19"/>
    </row>
    <row r="52" spans="1:29" ht="21" thickBot="1" x14ac:dyDescent="0.35">
      <c r="A52" s="111" t="s">
        <v>2</v>
      </c>
      <c r="B52" s="112"/>
      <c r="C52" s="112"/>
      <c r="D52" s="112"/>
      <c r="E52" s="110">
        <f t="shared" si="4"/>
        <v>0</v>
      </c>
      <c r="F52" s="19"/>
      <c r="G52" s="1"/>
      <c r="H52" s="104"/>
      <c r="I52" s="1"/>
      <c r="J52" s="17"/>
      <c r="K52" s="19"/>
      <c r="P52" s="151"/>
      <c r="Q52" s="17"/>
      <c r="R52" s="17"/>
      <c r="S52" s="152"/>
      <c r="T52" s="18"/>
      <c r="U52" s="18"/>
      <c r="V52" s="18"/>
      <c r="W52" s="18"/>
      <c r="X52" s="19"/>
    </row>
    <row r="53" spans="1:29" ht="21" thickBot="1" x14ac:dyDescent="0.35">
      <c r="A53" s="113" t="s">
        <v>37</v>
      </c>
      <c r="B53" s="154">
        <f>SUM(B50:B52)</f>
        <v>0</v>
      </c>
      <c r="C53" s="154">
        <f t="shared" ref="C53:D53" si="5">SUM(C50:C52)</f>
        <v>0</v>
      </c>
      <c r="D53" s="154">
        <f t="shared" si="5"/>
        <v>0</v>
      </c>
      <c r="E53" s="114">
        <f>E50+E51+E52</f>
        <v>0</v>
      </c>
      <c r="F53" s="19"/>
      <c r="G53" s="1"/>
      <c r="H53" s="104"/>
      <c r="I53" s="1"/>
      <c r="J53" s="17"/>
      <c r="K53" s="19"/>
      <c r="P53" s="151"/>
      <c r="Q53" s="17"/>
      <c r="R53" s="17"/>
      <c r="S53" s="152"/>
      <c r="T53" s="18"/>
      <c r="U53" s="18"/>
      <c r="V53" s="18"/>
      <c r="W53" s="18"/>
      <c r="X53" s="19"/>
    </row>
    <row r="54" spans="1:29" ht="20.25" x14ac:dyDescent="0.3">
      <c r="A54" s="16"/>
      <c r="B54" s="17"/>
      <c r="C54" s="17"/>
      <c r="D54" s="107"/>
      <c r="E54" s="20"/>
      <c r="F54" s="19"/>
      <c r="G54" s="1"/>
      <c r="H54" s="104"/>
      <c r="I54" s="1"/>
      <c r="J54" s="17"/>
      <c r="K54" s="19"/>
      <c r="P54" s="151"/>
      <c r="Q54" s="17"/>
      <c r="R54" s="17"/>
      <c r="S54" s="152"/>
      <c r="T54" s="18"/>
      <c r="U54" s="18"/>
      <c r="V54" s="18"/>
      <c r="W54" s="18"/>
      <c r="X54" s="19"/>
    </row>
    <row r="55" spans="1:29" ht="21" thickBot="1" x14ac:dyDescent="0.35">
      <c r="A55" s="16" t="s">
        <v>106</v>
      </c>
      <c r="B55" s="17"/>
      <c r="C55" s="17"/>
      <c r="D55" s="107"/>
      <c r="E55" s="20"/>
      <c r="F55" s="19"/>
      <c r="G55" s="1"/>
      <c r="H55" s="104"/>
      <c r="I55" s="1"/>
      <c r="J55" s="17"/>
      <c r="K55" s="19"/>
      <c r="O55" s="21"/>
      <c r="P55" s="177"/>
      <c r="Q55" s="178"/>
      <c r="R55" s="178"/>
      <c r="S55" s="179"/>
      <c r="T55" s="180"/>
      <c r="U55" s="180"/>
      <c r="V55" s="180"/>
      <c r="W55" s="180"/>
      <c r="X55" s="181"/>
      <c r="Y55" s="182"/>
      <c r="Z55" s="182"/>
      <c r="AA55" s="182"/>
      <c r="AB55" s="182"/>
      <c r="AC55" s="182"/>
    </row>
    <row r="56" spans="1:29" ht="31.5" customHeight="1" x14ac:dyDescent="0.3">
      <c r="A56" s="163" t="s">
        <v>36</v>
      </c>
      <c r="B56" s="165" t="s">
        <v>67</v>
      </c>
      <c r="C56" s="165"/>
      <c r="D56" s="166" t="s">
        <v>68</v>
      </c>
      <c r="E56" s="168" t="s">
        <v>3</v>
      </c>
      <c r="F56" s="1"/>
      <c r="G56" s="1"/>
      <c r="H56" s="1"/>
      <c r="I56" s="17"/>
      <c r="J56" s="19"/>
      <c r="O56" s="182"/>
      <c r="P56" s="177"/>
      <c r="Q56" s="178"/>
      <c r="R56" s="178"/>
      <c r="S56" s="179"/>
      <c r="T56" s="180"/>
      <c r="U56" s="180"/>
      <c r="V56" s="180"/>
      <c r="W56" s="180"/>
      <c r="X56" s="181"/>
      <c r="Y56" s="182"/>
      <c r="Z56" s="182"/>
      <c r="AA56" s="182"/>
      <c r="AB56" s="182"/>
      <c r="AC56" s="182"/>
    </row>
    <row r="57" spans="1:29" ht="57" x14ac:dyDescent="0.3">
      <c r="A57" s="164"/>
      <c r="B57" s="138" t="s">
        <v>69</v>
      </c>
      <c r="C57" s="139" t="s">
        <v>70</v>
      </c>
      <c r="D57" s="167"/>
      <c r="E57" s="169"/>
      <c r="F57" s="1"/>
      <c r="G57" s="1"/>
      <c r="H57" s="1"/>
      <c r="I57" s="1"/>
      <c r="J57" s="19"/>
      <c r="M57" s="1"/>
      <c r="N57" s="1"/>
      <c r="O57" s="182"/>
      <c r="P57" s="183"/>
      <c r="Q57" s="184"/>
      <c r="R57" s="184"/>
      <c r="S57" s="185"/>
      <c r="T57" s="185"/>
      <c r="U57" s="185"/>
      <c r="V57" s="185"/>
      <c r="W57" s="185"/>
      <c r="X57" s="186"/>
      <c r="Y57" s="186"/>
      <c r="Z57" s="182"/>
      <c r="AA57" s="182"/>
      <c r="AB57" s="182"/>
      <c r="AC57" s="182"/>
    </row>
    <row r="58" spans="1:29" ht="20.25" x14ac:dyDescent="0.3">
      <c r="A58" s="108" t="s">
        <v>0</v>
      </c>
      <c r="B58" s="109">
        <f>+B34+B42+B50</f>
        <v>0</v>
      </c>
      <c r="C58" s="109">
        <f t="shared" ref="C58:D58" si="6">+C34+C42+C50</f>
        <v>0</v>
      </c>
      <c r="D58" s="109">
        <f t="shared" si="6"/>
        <v>0</v>
      </c>
      <c r="E58" s="110">
        <f>B58+C58+D58</f>
        <v>0</v>
      </c>
      <c r="G58" s="100"/>
      <c r="H58" s="101"/>
      <c r="I58" s="1"/>
      <c r="J58" s="1"/>
      <c r="K58" s="1"/>
      <c r="M58" s="1"/>
      <c r="N58" s="1"/>
      <c r="O58" s="182"/>
      <c r="P58" s="183"/>
      <c r="Q58" s="187"/>
      <c r="R58" s="188"/>
      <c r="S58" s="185"/>
      <c r="T58" s="185"/>
      <c r="U58" s="185"/>
      <c r="V58" s="185"/>
      <c r="W58" s="185"/>
      <c r="X58" s="186"/>
      <c r="Y58" s="186"/>
      <c r="Z58" s="182"/>
      <c r="AA58" s="182"/>
      <c r="AB58" s="182"/>
      <c r="AC58" s="182"/>
    </row>
    <row r="59" spans="1:29" ht="20.25" x14ac:dyDescent="0.3">
      <c r="A59" s="108" t="s">
        <v>1</v>
      </c>
      <c r="B59" s="109">
        <f t="shared" ref="B59:D59" si="7">+B35+B43+B51</f>
        <v>0</v>
      </c>
      <c r="C59" s="109">
        <f t="shared" si="7"/>
        <v>0</v>
      </c>
      <c r="D59" s="109">
        <f t="shared" si="7"/>
        <v>0</v>
      </c>
      <c r="E59" s="110">
        <f t="shared" ref="E59:E60" si="8">B59+C59+D59</f>
        <v>0</v>
      </c>
      <c r="G59" s="100"/>
      <c r="H59" s="101"/>
      <c r="I59" s="1"/>
      <c r="J59" s="1"/>
      <c r="K59" s="1"/>
      <c r="L59" s="1"/>
      <c r="M59" s="1"/>
      <c r="N59" s="1"/>
      <c r="O59" s="182"/>
      <c r="P59" s="189"/>
      <c r="Q59" s="190"/>
      <c r="R59" s="190"/>
      <c r="S59" s="190"/>
      <c r="T59" s="190"/>
      <c r="U59" s="190"/>
      <c r="V59" s="190"/>
      <c r="W59" s="190"/>
      <c r="X59" s="191"/>
      <c r="Y59" s="191"/>
      <c r="Z59" s="182"/>
      <c r="AA59" s="182"/>
      <c r="AB59" s="182"/>
      <c r="AC59" s="182"/>
    </row>
    <row r="60" spans="1:29" ht="21" thickBot="1" x14ac:dyDescent="0.35">
      <c r="A60" s="111" t="s">
        <v>2</v>
      </c>
      <c r="B60" s="109">
        <f t="shared" ref="B60:D60" si="9">+B36+B44+B52</f>
        <v>0</v>
      </c>
      <c r="C60" s="109">
        <f t="shared" si="9"/>
        <v>0</v>
      </c>
      <c r="D60" s="109">
        <f t="shared" si="9"/>
        <v>0</v>
      </c>
      <c r="E60" s="110">
        <f t="shared" si="8"/>
        <v>0</v>
      </c>
      <c r="G60" s="100"/>
      <c r="H60" s="101"/>
      <c r="I60" s="1"/>
      <c r="J60" s="1"/>
      <c r="K60" s="1"/>
      <c r="L60" s="1"/>
      <c r="M60" s="1"/>
      <c r="N60" s="1"/>
      <c r="O60" s="182"/>
      <c r="P60" s="189"/>
      <c r="Q60" s="190"/>
      <c r="R60" s="190"/>
      <c r="S60" s="190"/>
      <c r="T60" s="190"/>
      <c r="U60" s="190"/>
      <c r="V60" s="190"/>
      <c r="W60" s="190"/>
      <c r="X60" s="191"/>
      <c r="Y60" s="191"/>
      <c r="Z60" s="182"/>
      <c r="AA60" s="182"/>
      <c r="AB60" s="182"/>
      <c r="AC60" s="182"/>
    </row>
    <row r="61" spans="1:29" ht="19.5" thickBot="1" x14ac:dyDescent="0.35">
      <c r="A61" s="113" t="s">
        <v>37</v>
      </c>
      <c r="B61" s="154">
        <f>SUM(B58:B60)</f>
        <v>0</v>
      </c>
      <c r="C61" s="154">
        <f t="shared" ref="C61:D61" si="10">SUM(C58:C60)</f>
        <v>0</v>
      </c>
      <c r="D61" s="154">
        <f t="shared" si="10"/>
        <v>0</v>
      </c>
      <c r="E61" s="114">
        <f>E58+E59+E60</f>
        <v>0</v>
      </c>
      <c r="F61" s="1"/>
      <c r="G61" s="1"/>
      <c r="H61" s="1"/>
      <c r="I61" s="1"/>
      <c r="J61" s="1"/>
      <c r="K61" s="1"/>
      <c r="L61" s="1"/>
      <c r="M61" s="1"/>
      <c r="N61" s="1"/>
      <c r="O61" s="182"/>
      <c r="P61" s="189"/>
      <c r="Q61" s="190"/>
      <c r="R61" s="190"/>
      <c r="S61" s="190"/>
      <c r="T61" s="190"/>
      <c r="U61" s="190"/>
      <c r="V61" s="190"/>
      <c r="W61" s="190"/>
      <c r="X61" s="191"/>
      <c r="Y61" s="191"/>
      <c r="Z61" s="182"/>
      <c r="AA61" s="182"/>
      <c r="AB61" s="182"/>
      <c r="AC61" s="182"/>
    </row>
    <row r="62" spans="1:29" s="70" customFormat="1" x14ac:dyDescent="0.3">
      <c r="O62" s="21"/>
      <c r="P62" s="192"/>
      <c r="Q62" s="193"/>
      <c r="R62" s="193"/>
      <c r="S62" s="193"/>
      <c r="T62" s="193"/>
      <c r="U62" s="193"/>
      <c r="V62" s="193"/>
      <c r="W62" s="193"/>
      <c r="X62" s="194"/>
      <c r="Y62" s="194"/>
      <c r="Z62" s="21"/>
      <c r="AA62" s="21"/>
      <c r="AB62" s="21"/>
      <c r="AC62" s="21"/>
    </row>
    <row r="63" spans="1:29" x14ac:dyDescent="0.3">
      <c r="A63" s="16" t="s">
        <v>91</v>
      </c>
      <c r="B63" s="17"/>
      <c r="C63" s="17"/>
      <c r="D63" s="17"/>
      <c r="E63" s="17"/>
      <c r="F63" s="17"/>
      <c r="G63" s="1"/>
      <c r="H63" s="1"/>
      <c r="I63" s="1"/>
      <c r="J63" s="1"/>
      <c r="K63" s="1"/>
      <c r="L63" s="1"/>
      <c r="M63" s="1"/>
      <c r="O63" s="21"/>
      <c r="P63" s="21"/>
      <c r="Q63" s="21"/>
      <c r="R63" s="21"/>
      <c r="S63" s="21"/>
      <c r="T63" s="21"/>
      <c r="U63" s="21"/>
      <c r="V63" s="21"/>
      <c r="W63" s="195"/>
      <c r="X63" s="196"/>
      <c r="Y63" s="196"/>
      <c r="Z63" s="182"/>
      <c r="AA63" s="182"/>
      <c r="AB63" s="182"/>
      <c r="AC63" s="182"/>
    </row>
    <row r="64" spans="1:29" s="70" customFormat="1" ht="19.5" thickBot="1" x14ac:dyDescent="0.35">
      <c r="O64" s="21"/>
      <c r="P64" s="182"/>
      <c r="Q64" s="182"/>
      <c r="R64" s="182"/>
      <c r="S64" s="182"/>
      <c r="T64" s="182"/>
      <c r="U64" s="182"/>
      <c r="V64" s="182"/>
      <c r="W64" s="182"/>
      <c r="X64" s="182"/>
      <c r="Y64" s="182"/>
      <c r="Z64" s="197"/>
      <c r="AA64" s="21"/>
      <c r="AB64" s="21"/>
      <c r="AC64" s="21"/>
    </row>
    <row r="65" spans="1:29" s="70" customFormat="1" ht="27" customHeight="1" thickBot="1" x14ac:dyDescent="0.35">
      <c r="A65" s="174" t="s">
        <v>57</v>
      </c>
      <c r="B65" s="175"/>
      <c r="C65" s="175"/>
      <c r="D65" s="175"/>
      <c r="E65" s="176"/>
      <c r="F65" s="145">
        <f>Расчет!C27</f>
        <v>0</v>
      </c>
      <c r="H65" s="141"/>
      <c r="O65" s="21"/>
      <c r="P65" s="198"/>
      <c r="Q65" s="190"/>
      <c r="R65" s="190"/>
      <c r="S65" s="190"/>
      <c r="T65" s="190"/>
      <c r="U65" s="190"/>
      <c r="V65" s="190"/>
      <c r="W65" s="190"/>
      <c r="X65" s="191"/>
      <c r="Y65" s="199"/>
      <c r="Z65" s="197"/>
      <c r="AA65" s="21"/>
      <c r="AB65" s="21"/>
      <c r="AC65" s="21"/>
    </row>
    <row r="66" spans="1:29" ht="19.5" thickBot="1" x14ac:dyDescent="0.35">
      <c r="A66" s="143"/>
      <c r="B66" s="143"/>
      <c r="C66" s="143"/>
      <c r="D66" s="143"/>
      <c r="E66" s="143"/>
      <c r="F66" s="144"/>
      <c r="G66" s="1"/>
      <c r="H66" s="142"/>
      <c r="I66" s="1"/>
      <c r="J66" s="1"/>
      <c r="K66" s="1"/>
      <c r="L66" s="1"/>
      <c r="M66" s="1"/>
      <c r="O66" s="21"/>
      <c r="P66" s="198"/>
      <c r="Q66" s="190"/>
      <c r="R66" s="190"/>
      <c r="S66" s="190"/>
      <c r="T66" s="190"/>
      <c r="U66" s="190"/>
      <c r="V66" s="190"/>
      <c r="W66" s="190"/>
      <c r="X66" s="191"/>
      <c r="Y66" s="199"/>
      <c r="Z66" s="197"/>
      <c r="AA66" s="182"/>
      <c r="AB66" s="182"/>
      <c r="AC66" s="182"/>
    </row>
    <row r="67" spans="1:29" ht="27" customHeight="1" thickBot="1" x14ac:dyDescent="0.35">
      <c r="A67" s="174" t="s">
        <v>64</v>
      </c>
      <c r="B67" s="175"/>
      <c r="C67" s="175"/>
      <c r="D67" s="175"/>
      <c r="E67" s="176"/>
      <c r="F67" s="145">
        <f>Расчет!D32</f>
        <v>0</v>
      </c>
      <c r="G67" s="1"/>
      <c r="H67" s="142"/>
      <c r="I67" s="1"/>
      <c r="J67" s="1"/>
      <c r="K67" s="1"/>
      <c r="L67" s="1"/>
      <c r="M67" s="1"/>
      <c r="O67" s="21"/>
      <c r="P67" s="198"/>
      <c r="Q67" s="190"/>
      <c r="R67" s="190"/>
      <c r="S67" s="190"/>
      <c r="T67" s="190"/>
      <c r="U67" s="190"/>
      <c r="V67" s="190"/>
      <c r="W67" s="190"/>
      <c r="X67" s="191"/>
      <c r="Y67" s="199"/>
      <c r="Z67" s="21"/>
      <c r="AA67" s="21"/>
      <c r="AB67" s="21"/>
      <c r="AC67" s="182"/>
    </row>
    <row r="68" spans="1:29" ht="19.5" thickBot="1" x14ac:dyDescent="0.35">
      <c r="A68" s="130"/>
      <c r="B68" s="131"/>
      <c r="C68" s="131"/>
      <c r="D68" s="132"/>
      <c r="E68" s="132"/>
      <c r="F68" s="20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182"/>
      <c r="AA68" s="182"/>
      <c r="AB68" s="182"/>
      <c r="AC68" s="182"/>
    </row>
    <row r="69" spans="1:29" ht="19.5" thickBot="1" x14ac:dyDescent="0.35">
      <c r="A69" s="171" t="s">
        <v>97</v>
      </c>
      <c r="B69" s="172"/>
      <c r="C69" s="172"/>
      <c r="D69" s="172"/>
      <c r="E69" s="173"/>
      <c r="F69" s="146">
        <f>IFERROR(ROUND(E37/$E$61*F72,2),)</f>
        <v>0</v>
      </c>
      <c r="O69" s="21"/>
      <c r="P69" s="182"/>
      <c r="Q69" s="182"/>
      <c r="R69" s="182"/>
      <c r="S69" s="182"/>
      <c r="T69" s="182"/>
      <c r="U69" s="182"/>
      <c r="V69" s="182"/>
      <c r="W69" s="182"/>
      <c r="X69" s="182"/>
      <c r="Y69" s="182"/>
      <c r="Z69" s="182"/>
      <c r="AA69" s="182"/>
      <c r="AB69" s="182"/>
      <c r="AC69" s="182"/>
    </row>
    <row r="70" spans="1:29" ht="19.5" thickBot="1" x14ac:dyDescent="0.35">
      <c r="A70" s="171" t="s">
        <v>98</v>
      </c>
      <c r="B70" s="172"/>
      <c r="C70" s="172"/>
      <c r="D70" s="172"/>
      <c r="E70" s="173"/>
      <c r="F70" s="146">
        <f>IFERROR(ROUND(E45/$E$61*F72,2),)</f>
        <v>0</v>
      </c>
      <c r="O70" s="21"/>
      <c r="P70" s="182"/>
      <c r="Q70" s="182"/>
      <c r="R70" s="182"/>
      <c r="S70" s="182"/>
      <c r="T70" s="182"/>
      <c r="U70" s="182"/>
      <c r="V70" s="182"/>
      <c r="W70" s="182"/>
      <c r="X70" s="182"/>
      <c r="Y70" s="182"/>
      <c r="Z70" s="182"/>
      <c r="AA70" s="182"/>
      <c r="AB70" s="182"/>
      <c r="AC70" s="182"/>
    </row>
    <row r="71" spans="1:29" ht="19.5" thickBot="1" x14ac:dyDescent="0.35">
      <c r="A71" s="171" t="s">
        <v>99</v>
      </c>
      <c r="B71" s="172"/>
      <c r="C71" s="172"/>
      <c r="D71" s="172"/>
      <c r="E71" s="173"/>
      <c r="F71" s="146">
        <f>IFERROR(ROUND(E53/$E$61*F72,2),)</f>
        <v>0</v>
      </c>
      <c r="O71" s="21"/>
      <c r="P71" s="182"/>
      <c r="Q71" s="182"/>
      <c r="R71" s="182"/>
      <c r="S71" s="182"/>
      <c r="T71" s="182"/>
      <c r="U71" s="182"/>
      <c r="V71" s="182"/>
      <c r="W71" s="182"/>
      <c r="X71" s="182"/>
      <c r="Y71" s="182"/>
      <c r="Z71" s="182"/>
      <c r="AA71" s="182"/>
      <c r="AB71" s="182"/>
      <c r="AC71" s="182"/>
    </row>
    <row r="72" spans="1:29" ht="27" customHeight="1" thickBot="1" x14ac:dyDescent="0.35">
      <c r="A72" s="171" t="s">
        <v>92</v>
      </c>
      <c r="B72" s="172"/>
      <c r="C72" s="172"/>
      <c r="D72" s="172"/>
      <c r="E72" s="173"/>
      <c r="F72" s="146">
        <f>F65+F67</f>
        <v>0</v>
      </c>
      <c r="H72" s="140"/>
      <c r="I72" s="140"/>
      <c r="O72" s="21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2"/>
      <c r="AA72" s="182"/>
      <c r="AB72" s="182"/>
      <c r="AC72" s="182"/>
    </row>
    <row r="73" spans="1:29" ht="19.5" thickBot="1" x14ac:dyDescent="0.35">
      <c r="O73" s="21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</row>
    <row r="74" spans="1:29" ht="19.5" thickBot="1" x14ac:dyDescent="0.35">
      <c r="A74" s="171" t="s">
        <v>100</v>
      </c>
      <c r="B74" s="172"/>
      <c r="C74" s="172"/>
      <c r="D74" s="172"/>
      <c r="E74" s="173"/>
      <c r="F74" s="146">
        <f>IFERROR(ROUND(E37/$E$61*F77,2),)</f>
        <v>0</v>
      </c>
      <c r="O74" s="21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  <c r="AA74" s="182"/>
      <c r="AB74" s="182"/>
      <c r="AC74" s="182"/>
    </row>
    <row r="75" spans="1:29" ht="19.5" thickBot="1" x14ac:dyDescent="0.35">
      <c r="A75" s="171" t="s">
        <v>101</v>
      </c>
      <c r="B75" s="172"/>
      <c r="C75" s="172"/>
      <c r="D75" s="172"/>
      <c r="E75" s="173"/>
      <c r="F75" s="146">
        <f>IFERROR(ROUND(E45/$E$61*F77,2),)</f>
        <v>0</v>
      </c>
      <c r="O75" s="21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  <c r="AA75" s="182"/>
      <c r="AB75" s="182"/>
      <c r="AC75" s="182"/>
    </row>
    <row r="76" spans="1:29" ht="19.5" thickBot="1" x14ac:dyDescent="0.35">
      <c r="A76" s="171" t="s">
        <v>102</v>
      </c>
      <c r="B76" s="172"/>
      <c r="C76" s="172"/>
      <c r="D76" s="172"/>
      <c r="E76" s="173"/>
      <c r="F76" s="146">
        <f>IFERROR(ROUND(E53/$E$61*F77,2),)</f>
        <v>0</v>
      </c>
      <c r="O76" s="21"/>
      <c r="P76" s="182"/>
      <c r="Q76" s="182"/>
      <c r="R76" s="182"/>
      <c r="S76" s="182"/>
      <c r="T76" s="182"/>
      <c r="U76" s="182"/>
      <c r="V76" s="182"/>
      <c r="W76" s="182"/>
      <c r="X76" s="182"/>
      <c r="Y76" s="182"/>
      <c r="Z76" s="182"/>
      <c r="AA76" s="182"/>
      <c r="AB76" s="182"/>
      <c r="AC76" s="182"/>
    </row>
    <row r="77" spans="1:29" ht="26.45" customHeight="1" thickBot="1" x14ac:dyDescent="0.35">
      <c r="A77" s="171" t="s">
        <v>93</v>
      </c>
      <c r="B77" s="172"/>
      <c r="C77" s="172"/>
      <c r="D77" s="172"/>
      <c r="E77" s="173"/>
      <c r="F77" s="146">
        <f>ROUND(F72/9,2)</f>
        <v>0</v>
      </c>
      <c r="O77" s="21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  <c r="AA77" s="182"/>
      <c r="AB77" s="182"/>
      <c r="AC77" s="182"/>
    </row>
    <row r="78" spans="1:29" s="70" customFormat="1" x14ac:dyDescent="0.3">
      <c r="G78" s="72"/>
      <c r="O78" s="21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21"/>
      <c r="AA78" s="21"/>
      <c r="AB78" s="21"/>
      <c r="AC78" s="21"/>
    </row>
    <row r="79" spans="1:29" s="70" customFormat="1" x14ac:dyDescent="0.3">
      <c r="G79" s="72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s="70" customFormat="1" x14ac:dyDescent="0.3">
      <c r="G80" s="72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6:29" s="70" customFormat="1" x14ac:dyDescent="0.3">
      <c r="G81" s="72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6:29" s="70" customFormat="1" x14ac:dyDescent="0.3">
      <c r="F82" s="141"/>
      <c r="G82" s="72"/>
    </row>
    <row r="83" spans="6:29" x14ac:dyDescent="0.3">
      <c r="P83" s="70"/>
      <c r="Q83" s="70"/>
      <c r="R83" s="70"/>
      <c r="S83" s="70"/>
      <c r="T83" s="70"/>
      <c r="U83" s="70"/>
      <c r="V83" s="70"/>
      <c r="W83" s="70"/>
      <c r="X83" s="70"/>
      <c r="Y83" s="70"/>
    </row>
  </sheetData>
  <sheetProtection algorithmName="SHA-512" hashValue="j3GYM1SGPaPLXDOdaHfw8PEnHSjYqxOvvASAllsMyldSMbHcTVo7vNzfTArKSIRDF7Y3U84U19nklHhlAYUKDA==" saltValue="Ev52KsdiNGze6kVdWLBhpA==" spinCount="100000" sheet="1" selectLockedCells="1"/>
  <mergeCells count="37">
    <mergeCell ref="V57:V58"/>
    <mergeCell ref="X57:X58"/>
    <mergeCell ref="Y57:Y58"/>
    <mergeCell ref="W57:W58"/>
    <mergeCell ref="P57:P58"/>
    <mergeCell ref="Q57:R57"/>
    <mergeCell ref="S57:S58"/>
    <mergeCell ref="T57:T58"/>
    <mergeCell ref="U57:U58"/>
    <mergeCell ref="A77:E77"/>
    <mergeCell ref="E56:E57"/>
    <mergeCell ref="A72:E72"/>
    <mergeCell ref="A65:E65"/>
    <mergeCell ref="A67:E67"/>
    <mergeCell ref="A56:A57"/>
    <mergeCell ref="B56:C56"/>
    <mergeCell ref="D56:D57"/>
    <mergeCell ref="A69:E69"/>
    <mergeCell ref="A70:E70"/>
    <mergeCell ref="A71:E71"/>
    <mergeCell ref="A74:E74"/>
    <mergeCell ref="A75:E75"/>
    <mergeCell ref="A76:E76"/>
    <mergeCell ref="A4:H4"/>
    <mergeCell ref="A48:A49"/>
    <mergeCell ref="B48:C48"/>
    <mergeCell ref="D48:D49"/>
    <mergeCell ref="E48:E49"/>
    <mergeCell ref="B32:C32"/>
    <mergeCell ref="D32:D33"/>
    <mergeCell ref="E32:E33"/>
    <mergeCell ref="A40:A41"/>
    <mergeCell ref="B40:C40"/>
    <mergeCell ref="D40:D41"/>
    <mergeCell ref="E40:E41"/>
    <mergeCell ref="A21:F21"/>
    <mergeCell ref="A32:A33"/>
  </mergeCells>
  <conditionalFormatting sqref="X63:Y63 Y65:Y67">
    <cfRule type="cellIs" dxfId="0" priority="1" operator="notEqual">
      <formula>0</formula>
    </cfRule>
  </conditionalFormatting>
  <pageMargins left="0.15748031496062992" right="0.15748031496062992" top="0.78740157480314965" bottom="0.15748031496062992" header="0.74803149606299213" footer="0.15748031496062992"/>
  <pageSetup paperSize="9" scale="32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ErrorMessage="1" xr:uid="{00000000-0002-0000-0000-000000000000}">
          <x14:formula1>
            <xm:f>формула!$G$25:$I$25</xm:f>
          </x14:formula1>
          <xm:sqref>A9</xm:sqref>
        </x14:dataValidation>
        <x14:dataValidation type="list" showErrorMessage="1" xr:uid="{00000000-0002-0000-0000-000001000000}">
          <x14:formula1>
            <xm:f>формула!$G$26:$J$26</xm:f>
          </x14:formula1>
          <xm:sqref>A12</xm:sqref>
        </x14:dataValidation>
        <x14:dataValidation type="list" showErrorMessage="1" xr:uid="{00000000-0002-0000-0000-000002000000}">
          <x14:formula1>
            <xm:f>формула!$G$27:$L$27</xm:f>
          </x14:formula1>
          <xm:sqref>A15</xm:sqref>
        </x14:dataValidation>
        <x14:dataValidation type="list" showErrorMessage="1" xr:uid="{00000000-0002-0000-0000-000003000000}">
          <x14:formula1>
            <xm:f>формула!$G$30:$J$30</xm:f>
          </x14:formula1>
          <xm:sqref>A22</xm:sqref>
        </x14:dataValidation>
        <x14:dataValidation type="list" showInputMessage="1" showErrorMessage="1" xr:uid="{00000000-0002-0000-0000-000004000000}">
          <x14:formula1>
            <xm:f>формула!$G$28:$I$28</xm:f>
          </x14:formula1>
          <xm:sqref>A27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rgb="FF66FFFF"/>
  </sheetPr>
  <dimension ref="A1:O39"/>
  <sheetViews>
    <sheetView topLeftCell="A16" zoomScaleNormal="100" zoomScaleSheetLayoutView="25" workbookViewId="0">
      <selection activeCell="D32" sqref="D32"/>
    </sheetView>
  </sheetViews>
  <sheetFormatPr defaultColWidth="9.140625" defaultRowHeight="20.25" x14ac:dyDescent="0.3"/>
  <cols>
    <col min="1" max="1" width="29" style="81" customWidth="1"/>
    <col min="2" max="3" width="29" style="97" customWidth="1"/>
    <col min="4" max="5" width="29" style="77" customWidth="1"/>
    <col min="6" max="6" width="29" style="78" customWidth="1"/>
    <col min="7" max="7" width="17.28515625" style="78" customWidth="1"/>
    <col min="8" max="8" width="15.28515625" style="78" customWidth="1"/>
    <col min="9" max="9" width="15.28515625" style="79" customWidth="1"/>
    <col min="10" max="14" width="15.28515625" style="80" customWidth="1"/>
    <col min="15" max="16384" width="9.140625" style="77"/>
  </cols>
  <sheetData>
    <row r="1" spans="1:15" ht="21" customHeight="1" x14ac:dyDescent="0.35">
      <c r="A1" s="71" t="s">
        <v>38</v>
      </c>
      <c r="B1" s="78"/>
      <c r="C1" s="79"/>
      <c r="D1" s="80"/>
      <c r="E1" s="80"/>
      <c r="F1" s="80"/>
    </row>
    <row r="2" spans="1:15" ht="21" customHeight="1" thickBot="1" x14ac:dyDescent="0.35">
      <c r="B2" s="77"/>
      <c r="C2" s="77"/>
      <c r="F2" s="77"/>
    </row>
    <row r="3" spans="1:15" ht="64.5" customHeight="1" thickBot="1" x14ac:dyDescent="0.35">
      <c r="A3" s="73" t="s">
        <v>36</v>
      </c>
      <c r="B3" s="74" t="s">
        <v>15</v>
      </c>
      <c r="C3" s="74" t="s">
        <v>29</v>
      </c>
      <c r="D3" s="74" t="s">
        <v>4</v>
      </c>
      <c r="E3" s="75" t="s">
        <v>3</v>
      </c>
      <c r="H3" s="79"/>
      <c r="I3" s="80"/>
      <c r="L3" s="77"/>
      <c r="M3" s="77"/>
      <c r="N3" s="77"/>
    </row>
    <row r="4" spans="1:15" ht="21" customHeight="1" thickBot="1" x14ac:dyDescent="0.35">
      <c r="A4" s="82" t="s">
        <v>0</v>
      </c>
      <c r="B4" s="117">
        <f>ROUND((IF(AND('Расчет объема финансирования'!$A$9="город",'Расчет объема финансирования'!$A$12="Без доплат"),формула!$B$5*'Расчет объема финансирования'!B58)+IF(AND('Расчет объема финансирования'!$A$9="город",'Расчет объема финансирования'!$A$12="экология"),формула!$B$12*'Расчет объема финансирования'!B58)+IF(AND('Расчет объема финансирования'!$A$9="город",'Расчет объема финансирования'!$A$12="радиация"),формула!$B$19*'Расчет объема финансирования'!B58)+IF(AND('Расчет объема финансирования'!$A$9="село",'Расчет объема финансирования'!$A$12="Без доплат"),формула!$M$5*'Расчет объема финансирования'!B58)+IF(AND('Расчет объема финансирования'!$A$9="село",'Расчет объема финансирования'!$A$12="экология"),формула!$M$12*'Расчет объема финансирования'!B58)+IF(AND('Расчет объема финансирования'!$A$9="село",'Расчет объема финансирования'!$A$12="радиация"),формула!$M$19*'Расчет объема финансирования'!B58)),2)</f>
        <v>0</v>
      </c>
      <c r="C4" s="117">
        <f>ROUND((IF(AND('Расчет объема финансирования'!$A$9="город",'Расчет объема финансирования'!$A$12="без доплат"),формула!$B$6*'Расчет объема финансирования'!C58)+IF(AND('Расчет объема финансирования'!$A$9="город",'Расчет объема финансирования'!$A$12="экология"),формула!$B$13*'Расчет объема финансирования'!C58)+IF(AND('Расчет объема финансирования'!$A$9="город",'Расчет объема финансирования'!$A$12="радиация"),формула!$B$20*'Расчет объема финансирования'!C58)+IF(AND('Расчет объема финансирования'!$A$9="село",'Расчет объема финансирования'!$A$12="без доплат"),формула!$M$6*'Расчет объема финансирования'!C58)+IF(AND('Расчет объема финансирования'!$A$9="село",'Расчет объема финансирования'!$A$12="экология"),формула!$M$13*'Расчет объема финансирования'!C58)+IF(AND('Расчет объема финансирования'!$A$9="село",'Расчет объема финансирования'!$A$12="радиация"),формула!$M$20*'Расчет объема финансирования'!C58)),2)</f>
        <v>0</v>
      </c>
      <c r="D4" s="117">
        <f>ROUND((IF(AND('Расчет объема финансирования'!$A$9="город",'Расчет объема финансирования'!$A$12="без доплат"),формула!$E$5*'Расчет объема финансирования'!D58)+IF(AND('Расчет объема финансирования'!$A$9="город",'Расчет объема финансирования'!$A$12="экология"),формула!$E$12*'Расчет объема финансирования'!D58)+IF(AND('Расчет объема финансирования'!$A$9="город",'Расчет объема финансирования'!$A$12="радиация"),формула!$E$19*'Расчет объема финансирования'!D58)+IF(AND('Расчет объема финансирования'!$A$9="село",'Расчет объема финансирования'!$A$12="без доплат"),формула!$P$5*'Расчет объема финансирования'!D58)+IF(AND('Расчет объема финансирования'!$A$9="село",'Расчет объема финансирования'!$A$12="экология"),формула!$P$12*'Расчет объема финансирования'!D58)+IF(AND('Расчет объема финансирования'!$A$9="село",'Расчет объема финансирования'!$A$12="радиация"),формула!$P$19*'Расчет объема финансирования'!D58)),2)</f>
        <v>0</v>
      </c>
      <c r="E4" s="83">
        <f>B4+C4+D4</f>
        <v>0</v>
      </c>
      <c r="H4" s="79"/>
      <c r="I4" s="80"/>
    </row>
    <row r="5" spans="1:15" ht="21" customHeight="1" thickBot="1" x14ac:dyDescent="0.35">
      <c r="A5" s="84" t="s">
        <v>1</v>
      </c>
      <c r="B5" s="118">
        <f>ROUND((IF(AND('Расчет объема финансирования'!$A$9="город",'Расчет объема финансирования'!$A$12="Без доплат"),формула!$C$5*'Расчет объема финансирования'!B59)+IF(AND('Расчет объема финансирования'!$A$9="город",'Расчет объема финансирования'!$A$12="экология"),формула!$C$12*'Расчет объема финансирования'!B59)+IF(AND('Расчет объема финансирования'!$A$9="город",'Расчет объема финансирования'!$A$12="радиация"),формула!$C$19*'Расчет объема финансирования'!B59)+IF(AND('Расчет объема финансирования'!$A$9="село",'Расчет объема финансирования'!$A$12="Без доплат"),формула!$N$5*'Расчет объема финансирования'!B59)+IF(AND('Расчет объема финансирования'!$A$9="село",'Расчет объема финансирования'!$A$12="экология"),формула!$N$12*'Расчет объема финансирования'!B59)+IF(AND('Расчет объема финансирования'!$A$9="село",'Расчет объема финансирования'!$A$12="радиация"),формула!$N$19*'Расчет объема финансирования'!B59)),2)</f>
        <v>0</v>
      </c>
      <c r="C5" s="118">
        <f>ROUND((IF(AND('Расчет объема финансирования'!$A$9="город",'Расчет объема финансирования'!$A$12="без доплат"),формула!$C$6*'Расчет объема финансирования'!C59)+IF(AND('Расчет объема финансирования'!$A$9="город",'Расчет объема финансирования'!$A$12="экология"),формула!$C$13*'Расчет объема финансирования'!C59)+IF(AND('Расчет объема финансирования'!$A$9="город",'Расчет объема финансирования'!$A$12="радиация"),формула!$C$20*'Расчет объема финансирования'!C59)+IF(AND('Расчет объема финансирования'!$A$9="село",'Расчет объема финансирования'!$A$12="без доплат"),формула!$N$6*'Расчет объема финансирования'!C59)+IF(AND('Расчет объема финансирования'!$A$9="село",'Расчет объема финансирования'!$A$12="экология"),формула!$N$13*'Расчет объема финансирования'!C59)+IF(AND('Расчет объема финансирования'!$A$9="село",'Расчет объема финансирования'!$A$12="радиация"),формула!$N$20*'Расчет объема финансирования'!C59)),2)</f>
        <v>0</v>
      </c>
      <c r="D5" s="118">
        <f>ROUND((IF(AND('Расчет объема финансирования'!$A$9="город",'Расчет объема финансирования'!$A$12="без доплат"),формула!$F$5*'Расчет объема финансирования'!D59)+IF(AND('Расчет объема финансирования'!$A$9="город",'Расчет объема финансирования'!$A$12="экология"),формула!$F$12*'Расчет объема финансирования'!D59)+IF(AND('Расчет объема финансирования'!$A$9="город",'Расчет объема финансирования'!$A$12="радиация"),формула!$F$19*'Расчет объема финансирования'!D59)+IF(AND('Расчет объема финансирования'!$A$9="село",'Расчет объема финансирования'!$A$12="без доплат"),формула!$Q$5*'Расчет объема финансирования'!D59)+IF(AND('Расчет объема финансирования'!$A$9="село",'Расчет объема финансирования'!$A$12="экология"),формула!$Q$12*'Расчет объема финансирования'!D59)+IF(AND('Расчет объема финансирования'!$A$9="село",'Расчет объема финансирования'!$A$12="радиация"),формула!$Q$19*'Расчет объема финансирования'!D59)),2)</f>
        <v>0</v>
      </c>
      <c r="E5" s="83">
        <f t="shared" ref="E5:E6" si="0">B5+C5+D5</f>
        <v>0</v>
      </c>
      <c r="H5" s="79"/>
      <c r="I5" s="80"/>
    </row>
    <row r="6" spans="1:15" ht="21" customHeight="1" thickBot="1" x14ac:dyDescent="0.35">
      <c r="A6" s="85" t="s">
        <v>2</v>
      </c>
      <c r="B6" s="86">
        <f>ROUND((IF(AND('Расчет объема финансирования'!$A$9="город",'Расчет объема финансирования'!$A$12="без доплат"),формула!$D$5*'Расчет объема финансирования'!B60)+IF(AND('Расчет объема финансирования'!$A$9="город",'Расчет объема финансирования'!$A$12="экология"),формула!$D$12*'Расчет объема финансирования'!B60)+IF(AND('Расчет объема финансирования'!$A$9="город",'Расчет объема финансирования'!$A$12="радиация"),формула!$D$19*'Расчет объема финансирования'!B60)+IF(AND('Расчет объема финансирования'!$A$9="село",'Расчет объема финансирования'!$A$12="без доплат"),формула!$O$5*'Расчет объема финансирования'!B60)+IF(AND('Расчет объема финансирования'!$A$9="село",'Расчет объема финансирования'!$A$12="экология"),формула!$O$12*'Расчет объема финансирования'!B60)+IF(AND('Расчет объема финансирования'!$A$9="село",'Расчет объема финансирования'!$A$12="радиация"),формула!$O$19*'Расчет объема финансирования'!B60)),2)</f>
        <v>0</v>
      </c>
      <c r="C6" s="86">
        <f>ROUND((IF(AND('Расчет объема финансирования'!$A$9="город",'Расчет объема финансирования'!$A$12="без доплат"),формула!$D$6*'Расчет объема финансирования'!C60)+IF(AND('Расчет объема финансирования'!$A$9="город",'Расчет объема финансирования'!$A$12="экология"),формула!$D$13*'Расчет объема финансирования'!C60)+IF(AND('Расчет объема финансирования'!$A$9="город",'Расчет объема финансирования'!$A$12="радиация"),формула!$D$20*'Расчет объема финансирования'!C60)+IF(AND('Расчет объема финансирования'!$A$9="село",'Расчет объема финансирования'!$A$12="без доплат"),формула!$O$6*'Расчет объема финансирования'!C60)+IF(AND('Расчет объема финансирования'!$A$9="село",'Расчет объема финансирования'!$A$12="экология"),формула!$O$13*'Расчет объема финансирования'!C60)+IF(AND('Расчет объема финансирования'!$A$9="село",'Расчет объема финансирования'!$A$12="радиация"),формула!$O$20*'Расчет объема финансирования'!C60)),2)</f>
        <v>0</v>
      </c>
      <c r="D6" s="86">
        <f>ROUND((IF(AND('Расчет объема финансирования'!$A$9="город",'Расчет объема финансирования'!$A$12="без доплат"),формула!$G$5*'Расчет объема финансирования'!D60)+IF(AND('Расчет объема финансирования'!$A$9="город",'Расчет объема финансирования'!$A$12="экология"),формула!$G$12*'Расчет объема финансирования'!D60)+IF(AND('Расчет объема финансирования'!$A$9="город",'Расчет объема финансирования'!$A$12="радиация"),формула!$G$19*'Расчет объема финансирования'!D60)+IF(AND('Расчет объема финансирования'!$A$9="село",'Расчет объема финансирования'!$A$12="без доплат"),формула!$R$5*'Расчет объема финансирования'!D60)+IF(AND('Расчет объема финансирования'!$A$9="село",'Расчет объема финансирования'!$A$12="экология"),формула!$R$12*'Расчет объема финансирования'!D60)+IF(AND('Расчет объема финансирования'!$A$9="село",'Расчет объема финансирования'!$A$12="радиация"),формула!$R$19*'Расчет объема финансирования'!D60)),2)</f>
        <v>0</v>
      </c>
      <c r="E6" s="83">
        <f t="shared" si="0"/>
        <v>0</v>
      </c>
      <c r="F6" s="77"/>
      <c r="H6" s="79"/>
      <c r="I6" s="80"/>
    </row>
    <row r="7" spans="1:15" ht="21" customHeight="1" thickBot="1" x14ac:dyDescent="0.35">
      <c r="A7" s="87" t="s">
        <v>39</v>
      </c>
      <c r="B7" s="88"/>
      <c r="C7" s="89"/>
      <c r="D7" s="90"/>
      <c r="E7" s="91">
        <f>E4+E5+E6</f>
        <v>0</v>
      </c>
      <c r="F7" s="77"/>
      <c r="H7" s="79"/>
      <c r="I7" s="80"/>
      <c r="L7" s="77"/>
      <c r="M7" s="77"/>
      <c r="N7" s="77"/>
    </row>
    <row r="8" spans="1:15" x14ac:dyDescent="0.3">
      <c r="A8" s="77"/>
      <c r="B8" s="77"/>
      <c r="C8" s="77"/>
      <c r="F8" s="77"/>
      <c r="G8" s="77"/>
      <c r="H8" s="77"/>
      <c r="I8" s="77"/>
      <c r="J8" s="77"/>
      <c r="K8" s="77"/>
      <c r="O8" s="80"/>
    </row>
    <row r="9" spans="1:15" ht="25.5" x14ac:dyDescent="0.35">
      <c r="A9" s="71" t="s">
        <v>47</v>
      </c>
      <c r="B9" s="77"/>
      <c r="C9" s="77"/>
      <c r="F9" s="77"/>
      <c r="G9" s="77"/>
      <c r="H9" s="77"/>
      <c r="I9" s="77"/>
      <c r="J9" s="77"/>
      <c r="K9" s="77"/>
      <c r="O9" s="80"/>
    </row>
    <row r="10" spans="1:15" ht="21" thickBot="1" x14ac:dyDescent="0.35">
      <c r="A10" s="92"/>
      <c r="B10" s="77"/>
      <c r="C10" s="77"/>
      <c r="F10" s="77"/>
      <c r="G10" s="77"/>
      <c r="H10" s="77"/>
      <c r="I10" s="77"/>
      <c r="J10" s="77"/>
      <c r="K10" s="77"/>
      <c r="O10" s="80"/>
    </row>
    <row r="11" spans="1:15" x14ac:dyDescent="0.3">
      <c r="A11" s="93" t="s">
        <v>48</v>
      </c>
      <c r="B11" s="94" t="s">
        <v>49</v>
      </c>
      <c r="C11" s="95" t="s">
        <v>50</v>
      </c>
      <c r="F11" s="77"/>
      <c r="H11" s="77"/>
      <c r="I11" s="77"/>
      <c r="J11" s="77"/>
      <c r="L11" s="77"/>
      <c r="M11" s="77"/>
      <c r="N11" s="77"/>
    </row>
    <row r="12" spans="1:15" ht="23.25" thickBot="1" x14ac:dyDescent="0.35">
      <c r="A12" s="96">
        <f>'Расчет объема финансирования'!A15</f>
        <v>0</v>
      </c>
      <c r="B12" s="115">
        <f>IF(A12="1 группа",формула!C24,IF(A12="2 группа",формула!C25,IF(A12="3 группа",формула!C26,IF(A12="4 группа",формула!C27,IF(A12="5 группа",формула!C28,)))))</f>
        <v>0</v>
      </c>
      <c r="C12" s="116">
        <f>ROUND(B12*'Расчет объема финансирования'!E61,2)</f>
        <v>0</v>
      </c>
      <c r="F12" s="79"/>
      <c r="H12" s="77"/>
      <c r="I12" s="77"/>
      <c r="J12" s="77"/>
      <c r="O12" s="80"/>
    </row>
    <row r="13" spans="1:15" x14ac:dyDescent="0.3">
      <c r="A13" s="77"/>
      <c r="B13" s="77"/>
      <c r="C13" s="77"/>
      <c r="F13" s="77"/>
      <c r="G13" s="77"/>
      <c r="H13" s="77"/>
      <c r="I13" s="77"/>
      <c r="J13" s="77"/>
      <c r="K13" s="77"/>
      <c r="O13" s="80"/>
    </row>
    <row r="14" spans="1:15" ht="25.5" x14ac:dyDescent="0.35">
      <c r="A14" s="71" t="s">
        <v>83</v>
      </c>
      <c r="B14" s="77"/>
      <c r="C14" s="77"/>
      <c r="F14" s="77"/>
      <c r="G14" s="77"/>
      <c r="H14" s="77"/>
      <c r="I14" s="77"/>
      <c r="J14" s="77"/>
      <c r="K14" s="77"/>
      <c r="O14" s="80"/>
    </row>
    <row r="15" spans="1:15" ht="21" thickBot="1" x14ac:dyDescent="0.35">
      <c r="A15" s="92"/>
      <c r="B15" s="77"/>
      <c r="C15" s="77"/>
      <c r="F15" s="77"/>
      <c r="G15" s="77"/>
      <c r="H15" s="77"/>
      <c r="I15" s="77"/>
      <c r="J15" s="77"/>
      <c r="K15" s="77"/>
      <c r="O15" s="80"/>
    </row>
    <row r="16" spans="1:15" x14ac:dyDescent="0.3">
      <c r="A16" s="93" t="s">
        <v>48</v>
      </c>
      <c r="B16" s="94" t="s">
        <v>49</v>
      </c>
      <c r="C16" s="95" t="s">
        <v>50</v>
      </c>
      <c r="F16" s="77"/>
      <c r="H16" s="77"/>
      <c r="I16" s="77"/>
      <c r="J16" s="77"/>
      <c r="L16" s="77"/>
      <c r="M16" s="77"/>
      <c r="N16" s="77"/>
    </row>
    <row r="17" spans="1:15" ht="23.25" thickBot="1" x14ac:dyDescent="0.35">
      <c r="A17" s="96">
        <f>'Расчет объема финансирования'!A22</f>
        <v>0</v>
      </c>
      <c r="B17" s="115">
        <f>IF(A17="1 группа",формула!C37,IF(A17="2 группа",формула!C38,IF(A17="3 группа",формула!C39,)))</f>
        <v>0</v>
      </c>
      <c r="C17" s="116">
        <f>ROUND(B17*'Расчет объема финансирования'!E61,2)</f>
        <v>0</v>
      </c>
      <c r="F17" s="79"/>
      <c r="H17" s="77"/>
      <c r="I17" s="77"/>
      <c r="J17" s="77"/>
      <c r="O17" s="80"/>
    </row>
    <row r="18" spans="1:15" x14ac:dyDescent="0.3">
      <c r="A18" s="77"/>
      <c r="B18" s="77"/>
      <c r="C18" s="77"/>
      <c r="F18" s="77"/>
      <c r="G18" s="77"/>
      <c r="H18" s="77"/>
      <c r="I18" s="77"/>
      <c r="J18" s="77"/>
      <c r="K18" s="77"/>
      <c r="O18" s="80"/>
    </row>
    <row r="19" spans="1:15" ht="25.5" x14ac:dyDescent="0.35">
      <c r="A19" s="71" t="s">
        <v>84</v>
      </c>
    </row>
    <row r="21" spans="1:15" ht="60.75" x14ac:dyDescent="0.3">
      <c r="A21" s="98" t="s">
        <v>40</v>
      </c>
      <c r="B21" s="98" t="s">
        <v>41</v>
      </c>
      <c r="C21" s="98" t="s">
        <v>21</v>
      </c>
    </row>
    <row r="22" spans="1:15" ht="23.25" thickBot="1" x14ac:dyDescent="0.35">
      <c r="A22" s="86">
        <f>'Расчет объема финансирования'!E61</f>
        <v>0</v>
      </c>
      <c r="B22" s="86">
        <f>формула!$B$31</f>
        <v>56316</v>
      </c>
      <c r="C22" s="99">
        <f>A22*B22</f>
        <v>0</v>
      </c>
    </row>
    <row r="24" spans="1:15" ht="25.5" x14ac:dyDescent="0.35">
      <c r="A24" s="71" t="s">
        <v>85</v>
      </c>
    </row>
    <row r="26" spans="1:15" ht="60.75" x14ac:dyDescent="0.3">
      <c r="A26" s="98" t="s">
        <v>66</v>
      </c>
      <c r="B26" s="98" t="s">
        <v>21</v>
      </c>
      <c r="C26" s="98" t="s">
        <v>42</v>
      </c>
    </row>
    <row r="27" spans="1:15" ht="23.25" thickBot="1" x14ac:dyDescent="0.35">
      <c r="A27" s="86">
        <f>E7+C12+C17</f>
        <v>0</v>
      </c>
      <c r="B27" s="86">
        <f>C22</f>
        <v>0</v>
      </c>
      <c r="C27" s="99">
        <f>A27+B27</f>
        <v>0</v>
      </c>
    </row>
    <row r="29" spans="1:15" ht="25.5" x14ac:dyDescent="0.35">
      <c r="A29" s="71" t="s">
        <v>86</v>
      </c>
    </row>
    <row r="30" spans="1:15" ht="21" thickBot="1" x14ac:dyDescent="0.35"/>
    <row r="31" spans="1:15" ht="60.75" x14ac:dyDescent="0.3">
      <c r="A31" s="120" t="s">
        <v>52</v>
      </c>
      <c r="B31" s="121" t="s">
        <v>49</v>
      </c>
      <c r="C31" s="121" t="s">
        <v>58</v>
      </c>
      <c r="D31" s="122" t="s">
        <v>42</v>
      </c>
    </row>
    <row r="32" spans="1:15" ht="23.25" thickBot="1" x14ac:dyDescent="0.35">
      <c r="A32" s="123">
        <f>'Расчет объема финансирования'!A27</f>
        <v>0</v>
      </c>
      <c r="B32" s="86">
        <f>IF($A$32="строительство",формула!B32,0)+IF($A$32="реконструкция",формула!B33,0)</f>
        <v>0</v>
      </c>
      <c r="C32" s="86">
        <f>IF('Расчет объема финансирования'!$F$6&lt;='Расчет объема финансирования'!E61,'Расчет объема финансирования'!$F$6,0)+IF('Расчет объема финансирования'!F6&gt;'Расчет объема финансирования'!E61,'Расчет объема финансирования'!E61,0)</f>
        <v>0</v>
      </c>
      <c r="D32" s="124">
        <f>ROUND(B32*C32,2)</f>
        <v>0</v>
      </c>
    </row>
    <row r="35" spans="10:12" x14ac:dyDescent="0.3">
      <c r="J35" s="77"/>
      <c r="K35" s="77"/>
      <c r="L35" s="77"/>
    </row>
    <row r="36" spans="10:12" x14ac:dyDescent="0.3">
      <c r="J36" s="77"/>
      <c r="K36" s="77"/>
      <c r="L36" s="77"/>
    </row>
    <row r="37" spans="10:12" x14ac:dyDescent="0.3">
      <c r="J37" s="77"/>
      <c r="K37" s="77"/>
      <c r="L37" s="77"/>
    </row>
    <row r="38" spans="10:12" x14ac:dyDescent="0.3">
      <c r="J38" s="77"/>
      <c r="K38" s="77"/>
      <c r="L38" s="77"/>
    </row>
    <row r="39" spans="10:12" x14ac:dyDescent="0.3">
      <c r="J39" s="77"/>
      <c r="K39" s="77"/>
      <c r="L39" s="77"/>
    </row>
  </sheetData>
  <sheetProtection algorithmName="SHA-512" hashValue="APW5fmhfkT1VMJqBVQShzw6UlMw8CvT9jQfaZI8Tds/f2kAMQNt5TodBJGd6T1SCbKyP1gR4+OHEhQW8Q8OBtA==" saltValue="inI6E+t9wE5OVeEg+bP8JA==" spinCount="100000" sheet="1" selectLockedCells="1" selectUnlockedCells="1"/>
  <pageMargins left="0.15748031496062992" right="0.15748031496062992" top="0.78740157480314965" bottom="0.15748031496062992" header="0.74803149606299213" footer="0.15748031496062992"/>
  <pageSetup paperSize="9" scale="3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rgb="FF4BFF4B"/>
    <pageSetUpPr fitToPage="1"/>
  </sheetPr>
  <dimension ref="A1:Y51"/>
  <sheetViews>
    <sheetView zoomScale="57" zoomScaleNormal="57" workbookViewId="0">
      <selection activeCell="G41" sqref="G41"/>
    </sheetView>
  </sheetViews>
  <sheetFormatPr defaultColWidth="9.140625" defaultRowHeight="18.75" x14ac:dyDescent="0.3"/>
  <cols>
    <col min="1" max="1" width="20.7109375" style="1" customWidth="1"/>
    <col min="2" max="3" width="15.7109375" style="2" customWidth="1"/>
    <col min="4" max="10" width="15.7109375" style="1" customWidth="1"/>
    <col min="11" max="11" width="20.7109375" style="1" customWidth="1"/>
    <col min="12" max="12" width="21.5703125" style="1" bestFit="1" customWidth="1"/>
    <col min="13" max="20" width="15.7109375" style="1" customWidth="1"/>
    <col min="21" max="21" width="20.7109375" style="1" customWidth="1"/>
    <col min="22" max="30" width="15.7109375" style="1" customWidth="1"/>
    <col min="31" max="34" width="15.28515625" style="1" customWidth="1"/>
    <col min="35" max="16384" width="9.140625" style="1"/>
  </cols>
  <sheetData>
    <row r="1" spans="1:21" ht="24" customHeight="1" x14ac:dyDescent="0.3">
      <c r="A1" s="61"/>
      <c r="B1" s="62"/>
      <c r="C1" s="62"/>
      <c r="D1" s="62"/>
      <c r="E1" s="62" t="s">
        <v>25</v>
      </c>
      <c r="F1" s="63"/>
      <c r="G1" s="62"/>
      <c r="H1" s="62"/>
      <c r="I1" s="62"/>
      <c r="J1" s="64"/>
      <c r="L1" s="61"/>
      <c r="M1" s="62"/>
      <c r="N1" s="62"/>
      <c r="O1" s="62"/>
      <c r="P1" s="62" t="s">
        <v>25</v>
      </c>
      <c r="Q1" s="63"/>
      <c r="R1" s="62"/>
      <c r="S1" s="62"/>
      <c r="T1" s="62"/>
      <c r="U1" s="64"/>
    </row>
    <row r="2" spans="1:21" ht="19.5" customHeight="1" x14ac:dyDescent="0.3">
      <c r="A2" s="55"/>
      <c r="B2" s="46"/>
      <c r="C2" s="43" t="s">
        <v>13</v>
      </c>
      <c r="D2" s="43"/>
      <c r="E2" s="47"/>
      <c r="F2" s="44" t="s">
        <v>6</v>
      </c>
      <c r="G2" s="44"/>
      <c r="H2" s="48"/>
      <c r="I2" s="45" t="s">
        <v>14</v>
      </c>
      <c r="J2" s="56"/>
      <c r="L2" s="55"/>
      <c r="M2" s="46"/>
      <c r="N2" s="43" t="s">
        <v>13</v>
      </c>
      <c r="O2" s="43"/>
      <c r="P2" s="47"/>
      <c r="Q2" s="44" t="s">
        <v>6</v>
      </c>
      <c r="R2" s="44"/>
      <c r="S2" s="48"/>
      <c r="T2" s="45" t="s">
        <v>14</v>
      </c>
      <c r="U2" s="56"/>
    </row>
    <row r="3" spans="1:21" x14ac:dyDescent="0.3">
      <c r="A3" s="3"/>
      <c r="B3" s="26"/>
      <c r="C3" s="43" t="s">
        <v>7</v>
      </c>
      <c r="D3" s="40"/>
      <c r="E3" s="27"/>
      <c r="F3" s="44" t="s">
        <v>7</v>
      </c>
      <c r="G3" s="41"/>
      <c r="H3" s="28"/>
      <c r="I3" s="45" t="s">
        <v>7</v>
      </c>
      <c r="J3" s="29"/>
      <c r="L3" s="3"/>
      <c r="M3" s="46"/>
      <c r="N3" s="46" t="s">
        <v>8</v>
      </c>
      <c r="O3" s="49"/>
      <c r="P3" s="47"/>
      <c r="Q3" s="44" t="s">
        <v>8</v>
      </c>
      <c r="R3" s="50"/>
      <c r="S3" s="48"/>
      <c r="T3" s="45" t="s">
        <v>8</v>
      </c>
      <c r="U3" s="56"/>
    </row>
    <row r="4" spans="1:21" ht="20.25" customHeight="1" x14ac:dyDescent="0.3">
      <c r="A4" s="57" t="s">
        <v>9</v>
      </c>
      <c r="B4" s="30" t="s">
        <v>12</v>
      </c>
      <c r="C4" s="30" t="s">
        <v>10</v>
      </c>
      <c r="D4" s="30" t="s">
        <v>11</v>
      </c>
      <c r="E4" s="31" t="s">
        <v>12</v>
      </c>
      <c r="F4" s="31" t="s">
        <v>10</v>
      </c>
      <c r="G4" s="31" t="s">
        <v>11</v>
      </c>
      <c r="H4" s="32" t="s">
        <v>12</v>
      </c>
      <c r="I4" s="32" t="s">
        <v>10</v>
      </c>
      <c r="J4" s="33" t="s">
        <v>11</v>
      </c>
      <c r="L4" s="57" t="s">
        <v>9</v>
      </c>
      <c r="M4" s="30" t="s">
        <v>12</v>
      </c>
      <c r="N4" s="30" t="s">
        <v>10</v>
      </c>
      <c r="O4" s="30" t="s">
        <v>11</v>
      </c>
      <c r="P4" s="31" t="s">
        <v>12</v>
      </c>
      <c r="Q4" s="31" t="s">
        <v>10</v>
      </c>
      <c r="R4" s="31" t="s">
        <v>11</v>
      </c>
      <c r="S4" s="32" t="s">
        <v>12</v>
      </c>
      <c r="T4" s="32" t="s">
        <v>10</v>
      </c>
      <c r="U4" s="33" t="s">
        <v>11</v>
      </c>
    </row>
    <row r="5" spans="1:21" ht="20.25" x14ac:dyDescent="0.3">
      <c r="A5" s="58" t="s">
        <v>24</v>
      </c>
      <c r="B5" s="147">
        <v>629150</v>
      </c>
      <c r="C5" s="147">
        <v>788841</v>
      </c>
      <c r="D5" s="147">
        <v>904898</v>
      </c>
      <c r="E5" s="148">
        <v>1015561</v>
      </c>
      <c r="F5" s="148">
        <v>1174949</v>
      </c>
      <c r="G5" s="148">
        <v>1233743</v>
      </c>
      <c r="H5" s="149">
        <v>2297692</v>
      </c>
      <c r="I5" s="149">
        <v>2808470</v>
      </c>
      <c r="J5" s="150">
        <v>3318787</v>
      </c>
      <c r="L5" s="58" t="s">
        <v>24</v>
      </c>
      <c r="M5" s="34">
        <v>759989</v>
      </c>
      <c r="N5" s="34">
        <v>987848</v>
      </c>
      <c r="O5" s="34">
        <v>1153273</v>
      </c>
      <c r="P5" s="35">
        <v>1142590</v>
      </c>
      <c r="Q5" s="35">
        <v>1331054</v>
      </c>
      <c r="R5" s="35">
        <v>1400574</v>
      </c>
      <c r="S5" s="36">
        <v>2670067</v>
      </c>
      <c r="T5" s="36">
        <v>3274021</v>
      </c>
      <c r="U5" s="37">
        <v>3877432</v>
      </c>
    </row>
    <row r="6" spans="1:21" ht="20.25" x14ac:dyDescent="0.3">
      <c r="A6" s="58" t="s">
        <v>28</v>
      </c>
      <c r="B6" s="147">
        <v>944718</v>
      </c>
      <c r="C6" s="147">
        <v>1264100</v>
      </c>
      <c r="D6" s="147">
        <v>1496214</v>
      </c>
      <c r="E6" s="148"/>
      <c r="F6" s="148"/>
      <c r="G6" s="148"/>
      <c r="H6" s="149"/>
      <c r="I6" s="149"/>
      <c r="J6" s="150"/>
      <c r="L6" s="58" t="s">
        <v>28</v>
      </c>
      <c r="M6" s="34">
        <v>1206396</v>
      </c>
      <c r="N6" s="34">
        <v>1662114</v>
      </c>
      <c r="O6" s="34">
        <v>1992964</v>
      </c>
      <c r="P6" s="35"/>
      <c r="Q6" s="35"/>
      <c r="R6" s="35"/>
      <c r="S6" s="36"/>
      <c r="T6" s="36"/>
      <c r="U6" s="37"/>
    </row>
    <row r="7" spans="1:21" ht="19.5" thickBot="1" x14ac:dyDescent="0.35"/>
    <row r="8" spans="1:21" ht="23.25" x14ac:dyDescent="0.3">
      <c r="A8" s="59"/>
      <c r="B8" s="42"/>
      <c r="C8" s="42"/>
      <c r="D8" s="42"/>
      <c r="E8" s="42"/>
      <c r="F8" s="42" t="s">
        <v>26</v>
      </c>
      <c r="G8" s="42"/>
      <c r="H8" s="42"/>
      <c r="I8" s="42"/>
      <c r="J8" s="51"/>
      <c r="L8" s="59"/>
      <c r="M8" s="42"/>
      <c r="N8" s="42"/>
      <c r="O8" s="42"/>
      <c r="P8" s="42"/>
      <c r="Q8" s="42" t="s">
        <v>26</v>
      </c>
      <c r="R8" s="42"/>
      <c r="S8" s="42"/>
      <c r="T8" s="42"/>
      <c r="U8" s="51"/>
    </row>
    <row r="9" spans="1:21" x14ac:dyDescent="0.3">
      <c r="A9" s="60"/>
      <c r="B9" s="46"/>
      <c r="C9" s="43" t="s">
        <v>13</v>
      </c>
      <c r="D9" s="43"/>
      <c r="E9" s="47"/>
      <c r="F9" s="44" t="s">
        <v>6</v>
      </c>
      <c r="G9" s="44"/>
      <c r="H9" s="48"/>
      <c r="I9" s="45" t="s">
        <v>14</v>
      </c>
      <c r="J9" s="56"/>
      <c r="L9" s="60"/>
      <c r="M9" s="46"/>
      <c r="N9" s="43" t="s">
        <v>13</v>
      </c>
      <c r="O9" s="43"/>
      <c r="P9" s="47"/>
      <c r="Q9" s="44" t="s">
        <v>6</v>
      </c>
      <c r="R9" s="44"/>
      <c r="S9" s="48"/>
      <c r="T9" s="45" t="s">
        <v>14</v>
      </c>
      <c r="U9" s="56"/>
    </row>
    <row r="10" spans="1:21" x14ac:dyDescent="0.3">
      <c r="A10" s="38"/>
      <c r="B10" s="26"/>
      <c r="C10" s="43" t="s">
        <v>7</v>
      </c>
      <c r="D10" s="40"/>
      <c r="E10" s="27"/>
      <c r="F10" s="44" t="s">
        <v>7</v>
      </c>
      <c r="G10" s="41"/>
      <c r="H10" s="28"/>
      <c r="I10" s="45" t="s">
        <v>7</v>
      </c>
      <c r="J10" s="29"/>
      <c r="L10" s="38"/>
      <c r="M10" s="46"/>
      <c r="N10" s="46" t="s">
        <v>8</v>
      </c>
      <c r="O10" s="49"/>
      <c r="P10" s="47"/>
      <c r="Q10" s="44" t="s">
        <v>8</v>
      </c>
      <c r="R10" s="50"/>
      <c r="S10" s="48"/>
      <c r="T10" s="45" t="s">
        <v>8</v>
      </c>
      <c r="U10" s="56"/>
    </row>
    <row r="11" spans="1:21" ht="18.75" customHeight="1" x14ac:dyDescent="0.3">
      <c r="A11" s="39" t="s">
        <v>9</v>
      </c>
      <c r="B11" s="30" t="s">
        <v>12</v>
      </c>
      <c r="C11" s="30" t="s">
        <v>10</v>
      </c>
      <c r="D11" s="30" t="s">
        <v>11</v>
      </c>
      <c r="E11" s="31" t="s">
        <v>12</v>
      </c>
      <c r="F11" s="31" t="s">
        <v>10</v>
      </c>
      <c r="G11" s="31" t="s">
        <v>11</v>
      </c>
      <c r="H11" s="32" t="s">
        <v>12</v>
      </c>
      <c r="I11" s="32" t="s">
        <v>10</v>
      </c>
      <c r="J11" s="33" t="s">
        <v>11</v>
      </c>
      <c r="L11" s="39" t="s">
        <v>9</v>
      </c>
      <c r="M11" s="30" t="s">
        <v>12</v>
      </c>
      <c r="N11" s="30" t="s">
        <v>10</v>
      </c>
      <c r="O11" s="30" t="s">
        <v>11</v>
      </c>
      <c r="P11" s="31" t="s">
        <v>12</v>
      </c>
      <c r="Q11" s="31" t="s">
        <v>10</v>
      </c>
      <c r="R11" s="31" t="s">
        <v>11</v>
      </c>
      <c r="S11" s="32" t="s">
        <v>12</v>
      </c>
      <c r="T11" s="32" t="s">
        <v>10</v>
      </c>
      <c r="U11" s="33" t="s">
        <v>11</v>
      </c>
    </row>
    <row r="12" spans="1:21" ht="20.25" x14ac:dyDescent="0.3">
      <c r="A12" s="58" t="s">
        <v>24</v>
      </c>
      <c r="B12" s="34">
        <v>747763</v>
      </c>
      <c r="C12" s="34">
        <v>951686</v>
      </c>
      <c r="D12" s="34">
        <v>1099889</v>
      </c>
      <c r="E12" s="35">
        <v>1237215</v>
      </c>
      <c r="F12" s="35">
        <v>1439839</v>
      </c>
      <c r="G12" s="35">
        <v>1514581</v>
      </c>
      <c r="H12" s="36">
        <v>2884166</v>
      </c>
      <c r="I12" s="36">
        <v>3533495</v>
      </c>
      <c r="J12" s="37">
        <v>4182240</v>
      </c>
      <c r="L12" s="58" t="s">
        <v>24</v>
      </c>
      <c r="M12" s="34">
        <v>895672</v>
      </c>
      <c r="N12" s="34">
        <v>1176734</v>
      </c>
      <c r="O12" s="34">
        <v>1380783</v>
      </c>
      <c r="P12" s="35">
        <v>1364245</v>
      </c>
      <c r="Q12" s="35">
        <v>1595944</v>
      </c>
      <c r="R12" s="35">
        <v>1681412</v>
      </c>
      <c r="S12" s="36">
        <v>3256541</v>
      </c>
      <c r="T12" s="36">
        <v>3999046</v>
      </c>
      <c r="U12" s="37">
        <v>4740885</v>
      </c>
    </row>
    <row r="13" spans="1:21" ht="20.25" x14ac:dyDescent="0.3">
      <c r="A13" s="58" t="s">
        <v>28</v>
      </c>
      <c r="B13" s="34">
        <v>1149178</v>
      </c>
      <c r="C13" s="34">
        <v>1557024</v>
      </c>
      <c r="D13" s="34">
        <v>1853430</v>
      </c>
      <c r="E13" s="35"/>
      <c r="F13" s="35"/>
      <c r="G13" s="35"/>
      <c r="H13" s="36"/>
      <c r="I13" s="36"/>
      <c r="J13" s="37"/>
      <c r="L13" s="58" t="s">
        <v>28</v>
      </c>
      <c r="M13" s="34">
        <v>1444996</v>
      </c>
      <c r="N13" s="34">
        <v>2007120</v>
      </c>
      <c r="O13" s="34">
        <v>2415218</v>
      </c>
      <c r="P13" s="35"/>
      <c r="Q13" s="35"/>
      <c r="R13" s="35"/>
      <c r="S13" s="36"/>
      <c r="T13" s="36"/>
      <c r="U13" s="37"/>
    </row>
    <row r="14" spans="1:21" ht="19.5" thickBot="1" x14ac:dyDescent="0.35">
      <c r="B14" s="1"/>
      <c r="C14" s="1"/>
    </row>
    <row r="15" spans="1:21" ht="23.25" x14ac:dyDescent="0.3">
      <c r="A15" s="52"/>
      <c r="B15" s="53"/>
      <c r="C15" s="53"/>
      <c r="D15" s="53"/>
      <c r="E15" s="53"/>
      <c r="F15" s="53" t="s">
        <v>27</v>
      </c>
      <c r="G15" s="53"/>
      <c r="H15" s="53"/>
      <c r="I15" s="53"/>
      <c r="J15" s="54"/>
      <c r="L15" s="52"/>
      <c r="M15" s="53"/>
      <c r="N15" s="53"/>
      <c r="O15" s="53"/>
      <c r="P15" s="53"/>
      <c r="Q15" s="53" t="s">
        <v>27</v>
      </c>
      <c r="R15" s="53"/>
      <c r="S15" s="53"/>
      <c r="T15" s="53"/>
      <c r="U15" s="54"/>
    </row>
    <row r="16" spans="1:21" x14ac:dyDescent="0.3">
      <c r="A16" s="38"/>
      <c r="B16" s="46"/>
      <c r="C16" s="43" t="s">
        <v>13</v>
      </c>
      <c r="D16" s="43"/>
      <c r="E16" s="47"/>
      <c r="F16" s="44" t="s">
        <v>6</v>
      </c>
      <c r="G16" s="44"/>
      <c r="H16" s="48"/>
      <c r="I16" s="45" t="s">
        <v>14</v>
      </c>
      <c r="J16" s="56"/>
      <c r="L16" s="38"/>
      <c r="M16" s="46"/>
      <c r="N16" s="43" t="s">
        <v>13</v>
      </c>
      <c r="O16" s="43"/>
      <c r="P16" s="47"/>
      <c r="Q16" s="44" t="s">
        <v>6</v>
      </c>
      <c r="R16" s="44"/>
      <c r="S16" s="48"/>
      <c r="T16" s="45" t="s">
        <v>14</v>
      </c>
      <c r="U16" s="56"/>
    </row>
    <row r="17" spans="1:25" x14ac:dyDescent="0.3">
      <c r="A17" s="38"/>
      <c r="B17" s="26"/>
      <c r="C17" s="43" t="s">
        <v>7</v>
      </c>
      <c r="D17" s="40"/>
      <c r="E17" s="27"/>
      <c r="F17" s="44" t="s">
        <v>7</v>
      </c>
      <c r="G17" s="41"/>
      <c r="H17" s="28"/>
      <c r="I17" s="45" t="s">
        <v>7</v>
      </c>
      <c r="J17" s="29"/>
      <c r="L17" s="38"/>
      <c r="M17" s="46"/>
      <c r="N17" s="46" t="s">
        <v>8</v>
      </c>
      <c r="O17" s="49"/>
      <c r="P17" s="47"/>
      <c r="Q17" s="44" t="s">
        <v>8</v>
      </c>
      <c r="R17" s="50"/>
      <c r="S17" s="48"/>
      <c r="T17" s="45" t="s">
        <v>8</v>
      </c>
      <c r="U17" s="56"/>
    </row>
    <row r="18" spans="1:25" ht="24" customHeight="1" x14ac:dyDescent="0.3">
      <c r="A18" s="39" t="s">
        <v>9</v>
      </c>
      <c r="B18" s="30" t="s">
        <v>12</v>
      </c>
      <c r="C18" s="30" t="s">
        <v>10</v>
      </c>
      <c r="D18" s="30" t="s">
        <v>11</v>
      </c>
      <c r="E18" s="31" t="s">
        <v>12</v>
      </c>
      <c r="F18" s="31" t="s">
        <v>10</v>
      </c>
      <c r="G18" s="31" t="s">
        <v>11</v>
      </c>
      <c r="H18" s="32" t="s">
        <v>12</v>
      </c>
      <c r="I18" s="32" t="s">
        <v>10</v>
      </c>
      <c r="J18" s="33" t="s">
        <v>11</v>
      </c>
      <c r="L18" s="39" t="s">
        <v>9</v>
      </c>
      <c r="M18" s="30" t="s">
        <v>12</v>
      </c>
      <c r="N18" s="30" t="s">
        <v>10</v>
      </c>
      <c r="O18" s="30" t="s">
        <v>11</v>
      </c>
      <c r="P18" s="31" t="s">
        <v>12</v>
      </c>
      <c r="Q18" s="31" t="s">
        <v>10</v>
      </c>
      <c r="R18" s="31" t="s">
        <v>11</v>
      </c>
      <c r="S18" s="32" t="s">
        <v>12</v>
      </c>
      <c r="T18" s="32" t="s">
        <v>10</v>
      </c>
      <c r="U18" s="33" t="s">
        <v>11</v>
      </c>
    </row>
    <row r="19" spans="1:25" ht="18.75" customHeight="1" x14ac:dyDescent="0.3">
      <c r="A19" s="58" t="s">
        <v>24</v>
      </c>
      <c r="B19" s="34">
        <v>657191</v>
      </c>
      <c r="C19" s="34">
        <v>823280</v>
      </c>
      <c r="D19" s="34">
        <v>943987</v>
      </c>
      <c r="E19" s="35">
        <v>1058507</v>
      </c>
      <c r="F19" s="35">
        <v>1224149</v>
      </c>
      <c r="G19" s="35">
        <v>1285250</v>
      </c>
      <c r="H19" s="36">
        <v>2393409</v>
      </c>
      <c r="I19" s="36">
        <v>2924227</v>
      </c>
      <c r="J19" s="37">
        <v>3454568</v>
      </c>
      <c r="L19" s="58" t="s">
        <v>24</v>
      </c>
      <c r="M19" s="34">
        <v>790500</v>
      </c>
      <c r="N19" s="34">
        <v>1026054</v>
      </c>
      <c r="O19" s="34">
        <v>1197066</v>
      </c>
      <c r="P19" s="35">
        <v>1185536</v>
      </c>
      <c r="Q19" s="35">
        <v>1380255</v>
      </c>
      <c r="R19" s="35">
        <v>1452081</v>
      </c>
      <c r="S19" s="36">
        <v>2765783</v>
      </c>
      <c r="T19" s="36">
        <v>3389778</v>
      </c>
      <c r="U19" s="37">
        <v>4013213</v>
      </c>
    </row>
    <row r="20" spans="1:25" ht="20.25" x14ac:dyDescent="0.3">
      <c r="A20" s="58" t="s">
        <v>28</v>
      </c>
      <c r="B20" s="34">
        <v>985176</v>
      </c>
      <c r="C20" s="34">
        <v>1317354</v>
      </c>
      <c r="D20" s="34">
        <v>1558768</v>
      </c>
      <c r="E20" s="35"/>
      <c r="F20" s="35"/>
      <c r="G20" s="35"/>
      <c r="H20" s="36"/>
      <c r="I20" s="36"/>
      <c r="J20" s="37"/>
      <c r="L20" s="58" t="s">
        <v>28</v>
      </c>
      <c r="M20" s="34">
        <v>1251794</v>
      </c>
      <c r="N20" s="34">
        <v>1722902</v>
      </c>
      <c r="O20" s="34">
        <v>2064926</v>
      </c>
      <c r="P20" s="35"/>
      <c r="Q20" s="35"/>
      <c r="R20" s="35"/>
      <c r="S20" s="36"/>
      <c r="T20" s="36"/>
      <c r="U20" s="37"/>
    </row>
    <row r="21" spans="1:25" x14ac:dyDescent="0.3">
      <c r="B21" s="1"/>
      <c r="C21" s="1"/>
    </row>
    <row r="22" spans="1:25" x14ac:dyDescent="0.3">
      <c r="A22" s="5" t="s">
        <v>33</v>
      </c>
      <c r="B22" s="1"/>
      <c r="C22" s="1"/>
      <c r="T22" s="21"/>
      <c r="U22" s="21"/>
      <c r="V22" s="21"/>
      <c r="W22" s="21"/>
      <c r="X22" s="21"/>
      <c r="Y22" s="21"/>
    </row>
    <row r="23" spans="1:25" x14ac:dyDescent="0.3">
      <c r="A23" s="24" t="s">
        <v>16</v>
      </c>
      <c r="B23" s="66" t="s">
        <v>32</v>
      </c>
      <c r="C23" s="66" t="s">
        <v>34</v>
      </c>
    </row>
    <row r="24" spans="1:25" x14ac:dyDescent="0.3">
      <c r="A24" s="6" t="s">
        <v>17</v>
      </c>
      <c r="B24" s="7">
        <v>7</v>
      </c>
      <c r="C24" s="8">
        <f>ROUND($B$24*$B$30,2)</f>
        <v>32851</v>
      </c>
    </row>
    <row r="25" spans="1:25" x14ac:dyDescent="0.3">
      <c r="A25" s="9" t="s">
        <v>18</v>
      </c>
      <c r="B25" s="10">
        <v>9</v>
      </c>
      <c r="C25" s="11">
        <f t="shared" ref="C25" si="0">ROUND($B$25*$B$30,2)</f>
        <v>42237</v>
      </c>
      <c r="H25" s="134" t="s">
        <v>43</v>
      </c>
      <c r="I25" s="134" t="s">
        <v>44</v>
      </c>
    </row>
    <row r="26" spans="1:25" x14ac:dyDescent="0.3">
      <c r="A26" s="12" t="s">
        <v>19</v>
      </c>
      <c r="B26" s="13">
        <v>12</v>
      </c>
      <c r="C26" s="14">
        <f>ROUND($B$26*$B$30,2)</f>
        <v>56316</v>
      </c>
      <c r="H26" s="134" t="s">
        <v>51</v>
      </c>
      <c r="I26" s="134" t="s">
        <v>30</v>
      </c>
      <c r="J26" s="134" t="s">
        <v>31</v>
      </c>
    </row>
    <row r="27" spans="1:25" x14ac:dyDescent="0.3">
      <c r="A27" s="6" t="s">
        <v>20</v>
      </c>
      <c r="B27" s="7">
        <v>13</v>
      </c>
      <c r="C27" s="8">
        <f>ROUND($B$27*$B$30,2)</f>
        <v>61009</v>
      </c>
      <c r="H27" s="134" t="s">
        <v>17</v>
      </c>
      <c r="I27" s="134" t="s">
        <v>18</v>
      </c>
      <c r="J27" s="134" t="s">
        <v>19</v>
      </c>
      <c r="K27" s="134" t="s">
        <v>20</v>
      </c>
      <c r="L27" s="134" t="s">
        <v>22</v>
      </c>
      <c r="M27" s="1" t="s">
        <v>80</v>
      </c>
    </row>
    <row r="28" spans="1:25" x14ac:dyDescent="0.3">
      <c r="A28" s="6" t="s">
        <v>22</v>
      </c>
      <c r="B28" s="7">
        <v>16</v>
      </c>
      <c r="C28" s="8">
        <f>ROUND($B$28*$B$30,2)</f>
        <v>75088</v>
      </c>
      <c r="H28" s="134" t="s">
        <v>56</v>
      </c>
      <c r="I28" s="134" t="s">
        <v>55</v>
      </c>
      <c r="L28" s="1" t="s">
        <v>81</v>
      </c>
    </row>
    <row r="29" spans="1:25" x14ac:dyDescent="0.3">
      <c r="B29" s="1"/>
    </row>
    <row r="30" spans="1:25" x14ac:dyDescent="0.3">
      <c r="A30" s="4" t="s">
        <v>5</v>
      </c>
      <c r="B30" s="4">
        <v>4693</v>
      </c>
      <c r="H30" s="134" t="s">
        <v>17</v>
      </c>
      <c r="I30" s="134" t="s">
        <v>18</v>
      </c>
      <c r="J30" s="134" t="s">
        <v>19</v>
      </c>
      <c r="L30" s="1" t="s">
        <v>79</v>
      </c>
    </row>
    <row r="31" spans="1:25" x14ac:dyDescent="0.3">
      <c r="A31" s="25" t="s">
        <v>23</v>
      </c>
      <c r="B31" s="15">
        <f>ROUND(12*$B$30,0)</f>
        <v>56316</v>
      </c>
    </row>
    <row r="32" spans="1:25" x14ac:dyDescent="0.3">
      <c r="A32" s="25" t="s">
        <v>88</v>
      </c>
      <c r="B32" s="15">
        <f>ROUND(122*$B$30,0)</f>
        <v>572546</v>
      </c>
    </row>
    <row r="33" spans="1:20" x14ac:dyDescent="0.3">
      <c r="A33" s="25" t="s">
        <v>89</v>
      </c>
      <c r="B33" s="15">
        <f>ROUND(47*$B$30,0)</f>
        <v>220571</v>
      </c>
    </row>
    <row r="34" spans="1:20" x14ac:dyDescent="0.3">
      <c r="B34" s="1"/>
      <c r="E34" s="65"/>
    </row>
    <row r="35" spans="1:20" x14ac:dyDescent="0.3">
      <c r="A35" s="5" t="s">
        <v>82</v>
      </c>
      <c r="B35" s="1"/>
      <c r="C35" s="1"/>
    </row>
    <row r="36" spans="1:20" x14ac:dyDescent="0.3">
      <c r="A36" s="24" t="s">
        <v>16</v>
      </c>
      <c r="B36" s="66" t="s">
        <v>32</v>
      </c>
      <c r="C36" s="66" t="s">
        <v>34</v>
      </c>
    </row>
    <row r="37" spans="1:20" x14ac:dyDescent="0.3">
      <c r="A37" s="6" t="s">
        <v>17</v>
      </c>
      <c r="B37" s="7">
        <v>90</v>
      </c>
      <c r="C37" s="8">
        <f>ROUND($B$37*$B$30,2)</f>
        <v>422370</v>
      </c>
    </row>
    <row r="38" spans="1:20" x14ac:dyDescent="0.3">
      <c r="A38" s="9" t="s">
        <v>18</v>
      </c>
      <c r="B38" s="10">
        <v>97</v>
      </c>
      <c r="C38" s="11">
        <f>ROUND($B$38*$B$30,2)</f>
        <v>455221</v>
      </c>
    </row>
    <row r="39" spans="1:20" x14ac:dyDescent="0.3">
      <c r="A39" s="12" t="s">
        <v>19</v>
      </c>
      <c r="B39" s="13">
        <v>109</v>
      </c>
      <c r="C39" s="14">
        <f>ROUND($B$39*$B$30,2)</f>
        <v>511537</v>
      </c>
    </row>
    <row r="43" spans="1:20" x14ac:dyDescent="0.3">
      <c r="B43" s="153"/>
      <c r="C43" s="153"/>
      <c r="D43" s="153"/>
      <c r="E43" s="153"/>
      <c r="F43" s="153"/>
      <c r="G43" s="153"/>
      <c r="H43" s="153"/>
      <c r="I43" s="153"/>
      <c r="J43" s="153"/>
      <c r="M43" s="153"/>
      <c r="N43" s="153"/>
      <c r="O43" s="153"/>
      <c r="P43" s="153"/>
      <c r="Q43" s="153"/>
      <c r="R43" s="153"/>
      <c r="S43" s="153"/>
      <c r="T43" s="153"/>
    </row>
    <row r="44" spans="1:20" x14ac:dyDescent="0.3">
      <c r="B44" s="153"/>
      <c r="C44" s="153"/>
      <c r="D44" s="153"/>
      <c r="E44" s="153"/>
      <c r="F44" s="153"/>
      <c r="G44" s="153"/>
      <c r="H44" s="153"/>
      <c r="I44" s="153"/>
      <c r="J44" s="153"/>
      <c r="M44" s="153"/>
      <c r="N44" s="153"/>
      <c r="O44" s="153"/>
      <c r="P44" s="153"/>
      <c r="Q44" s="153"/>
      <c r="R44" s="153"/>
      <c r="S44" s="153"/>
      <c r="T44" s="153"/>
    </row>
    <row r="46" spans="1:20" x14ac:dyDescent="0.3">
      <c r="B46" s="153"/>
      <c r="C46" s="153"/>
      <c r="D46" s="153"/>
      <c r="E46" s="153"/>
      <c r="F46" s="153"/>
      <c r="G46" s="153"/>
      <c r="H46" s="153"/>
      <c r="I46" s="153"/>
      <c r="J46" s="153"/>
      <c r="M46" s="69"/>
      <c r="N46" s="69"/>
      <c r="O46" s="69"/>
      <c r="P46" s="69"/>
      <c r="Q46" s="69"/>
      <c r="R46" s="69"/>
      <c r="S46" s="69"/>
      <c r="T46" s="69"/>
    </row>
    <row r="47" spans="1:20" x14ac:dyDescent="0.3">
      <c r="B47" s="153"/>
      <c r="C47" s="153"/>
      <c r="D47" s="153"/>
      <c r="E47" s="153"/>
      <c r="F47" s="153"/>
      <c r="G47" s="153"/>
      <c r="H47" s="153"/>
      <c r="I47" s="153"/>
      <c r="J47" s="153"/>
      <c r="M47" s="69"/>
      <c r="N47" s="69"/>
      <c r="O47" s="69"/>
      <c r="P47" s="69"/>
      <c r="Q47" s="69"/>
      <c r="R47" s="69"/>
      <c r="S47" s="69"/>
      <c r="T47" s="69"/>
    </row>
    <row r="48" spans="1:20" x14ac:dyDescent="0.3">
      <c r="D48" s="2"/>
      <c r="E48" s="2"/>
      <c r="F48" s="2"/>
      <c r="G48" s="2"/>
      <c r="H48" s="2"/>
      <c r="I48" s="2"/>
      <c r="J48" s="2"/>
    </row>
    <row r="49" spans="2:20" x14ac:dyDescent="0.3">
      <c r="B49" s="153"/>
      <c r="C49" s="153"/>
      <c r="D49" s="153"/>
      <c r="E49" s="153"/>
      <c r="F49" s="153"/>
      <c r="G49" s="153"/>
      <c r="H49" s="153"/>
      <c r="I49" s="153"/>
      <c r="J49" s="153"/>
      <c r="M49" s="69"/>
      <c r="N49" s="69"/>
      <c r="O49" s="69"/>
      <c r="P49" s="69"/>
      <c r="Q49" s="69"/>
      <c r="R49" s="69"/>
      <c r="S49" s="69"/>
      <c r="T49" s="69"/>
    </row>
    <row r="50" spans="2:20" x14ac:dyDescent="0.3">
      <c r="B50" s="153"/>
      <c r="C50" s="153"/>
      <c r="D50" s="153"/>
      <c r="E50" s="153"/>
      <c r="F50" s="153"/>
      <c r="G50" s="153"/>
      <c r="H50" s="153"/>
      <c r="I50" s="153"/>
      <c r="J50" s="153"/>
      <c r="M50" s="69"/>
      <c r="N50" s="69"/>
      <c r="O50" s="69"/>
      <c r="P50" s="69"/>
      <c r="Q50" s="69"/>
      <c r="R50" s="69"/>
      <c r="S50" s="69"/>
      <c r="T50" s="69"/>
    </row>
    <row r="51" spans="2:20" x14ac:dyDescent="0.3">
      <c r="B51" s="69"/>
      <c r="C51" s="69"/>
      <c r="D51" s="69"/>
      <c r="E51" s="69"/>
      <c r="F51" s="69"/>
      <c r="G51" s="69"/>
      <c r="H51" s="69"/>
      <c r="I51" s="69"/>
      <c r="J51" s="69"/>
      <c r="M51" s="69"/>
      <c r="N51" s="69"/>
      <c r="O51" s="69"/>
      <c r="P51" s="69"/>
      <c r="Q51" s="69"/>
      <c r="R51" s="69"/>
      <c r="S51" s="69"/>
      <c r="T51" s="69"/>
    </row>
  </sheetData>
  <sheetProtection algorithmName="SHA-512" hashValue="S0R7g/3cCp3u+Jcb56KD2qPvZO3b7/ZBazlVXiGKOh6aD6EXjOr8vsecosSnu8t9YReghTJ4cCrKOmasJSMBLQ==" saltValue="KF9IJjvrHeseqkiYQP/Zzg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9" scale="4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Расчет объема финансирования</vt:lpstr>
      <vt:lpstr>Расчет</vt:lpstr>
      <vt:lpstr>формула</vt:lpstr>
      <vt:lpstr>'Расчет объема финансирования'!Область_печати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Балжан Шаингориевна Альбиева</dc:creator>
  <cp:lastModifiedBy>Альжанова Дарига Маратовна</cp:lastModifiedBy>
  <cp:lastPrinted>2020-01-05T10:56:26Z</cp:lastPrinted>
  <dcterms:created xsi:type="dcterms:W3CDTF">2017-04-19T13:48:19Z</dcterms:created>
  <dcterms:modified xsi:type="dcterms:W3CDTF">2026-10-15T09:16:32Z</dcterms:modified>
</cp:coreProperties>
</file>