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3.46\фин.деп.расчёты\Среднее образование\Калькулятор\Калькулятор 2024\"/>
    </mc:Choice>
  </mc:AlternateContent>
  <workbookProtection workbookAlgorithmName="SHA-512" workbookHashValue="Xms2n7M0m0X3xBPZd7nke8Ha/lZ0mQG49xbXvotLASTNAK50aQ8hGzlwg9oL3H9ichngx8My1ojWFI1BQ6WT1Q==" workbookSaltValue="+vPBM4ECCVcerEGN7BYOhw==" workbookSpinCount="100000" lockStructure="1"/>
  <bookViews>
    <workbookView xWindow="0" yWindow="0" windowWidth="28770" windowHeight="11100" tabRatio="894"/>
  </bookViews>
  <sheets>
    <sheet name="Расчет объема финансирования" sheetId="50" r:id="rId1"/>
    <sheet name="Расчет" sheetId="51" state="hidden" r:id="rId2"/>
    <sheet name="формула" sheetId="47" state="hidden" r:id="rId3"/>
  </sheets>
  <definedNames>
    <definedName name="_xlnm._FilterDatabase" localSheetId="1" hidden="1">Расчет!#REF!</definedName>
    <definedName name="_xlnm._FilterDatabase" localSheetId="0" hidden="1">'Расчет объема финансирования'!#REF!</definedName>
    <definedName name="_xlnm.Print_Titles" localSheetId="1">Расчет!$A:$B,Расчет!#REF!</definedName>
    <definedName name="_xlnm.Print_Titles" localSheetId="0">'Расчет объема финансирования'!$A:$B,'Расчет объема финансирования'!#REF!</definedName>
    <definedName name="_xlnm.Print_Area" localSheetId="1">Расчет!#REF!</definedName>
    <definedName name="_xlnm.Print_Area" localSheetId="0">'Расчет объема финансирования'!$A$1:$P$15</definedName>
  </definedNames>
  <calcPr calcId="162913"/>
</workbook>
</file>

<file path=xl/calcChain.xml><?xml version="1.0" encoding="utf-8"?>
<calcChain xmlns="http://schemas.openxmlformats.org/spreadsheetml/2006/main">
  <c r="F4" i="51" l="1"/>
  <c r="E4" i="51"/>
  <c r="D4" i="51"/>
  <c r="C4" i="51"/>
  <c r="B4" i="51"/>
  <c r="A9" i="51"/>
  <c r="C9" i="51" s="1"/>
  <c r="E9" i="51" s="1"/>
  <c r="D21" i="47"/>
  <c r="C21" i="47" s="1"/>
  <c r="D20" i="47"/>
  <c r="C20" i="47" s="1"/>
  <c r="D19" i="47"/>
  <c r="C19" i="47" s="1"/>
  <c r="D18" i="47"/>
  <c r="C18" i="47" s="1"/>
  <c r="B9" i="51" l="1"/>
  <c r="D9" i="51" s="1"/>
  <c r="F9" i="51" s="1"/>
  <c r="G16" i="50" l="1"/>
  <c r="G4" i="51" l="1"/>
  <c r="A15" i="51" s="1"/>
  <c r="G20" i="50" l="1"/>
</calcChain>
</file>

<file path=xl/sharedStrings.xml><?xml version="1.0" encoding="utf-8"?>
<sst xmlns="http://schemas.openxmlformats.org/spreadsheetml/2006/main" count="124" uniqueCount="61">
  <si>
    <t>ИТОГО</t>
  </si>
  <si>
    <t>МРП</t>
  </si>
  <si>
    <t>ГОРОД</t>
  </si>
  <si>
    <t>СЕЛО</t>
  </si>
  <si>
    <t>z</t>
  </si>
  <si>
    <t>1 группа</t>
  </si>
  <si>
    <t>2 группа</t>
  </si>
  <si>
    <t>3 группа</t>
  </si>
  <si>
    <t>4 группа</t>
  </si>
  <si>
    <t>ОБЫЧНЫЕ</t>
  </si>
  <si>
    <t>ЭКОЛОГИЯ</t>
  </si>
  <si>
    <t>РАДИАЦИЯ</t>
  </si>
  <si>
    <t>Экология</t>
  </si>
  <si>
    <t>Радиация</t>
  </si>
  <si>
    <t>Коэф-ент</t>
  </si>
  <si>
    <t>Коммунальные услуги + интернет</t>
  </si>
  <si>
    <t>←</t>
  </si>
  <si>
    <t>ИТОГО ОБЪЕМ ПОДУШЕВОГО ФИНАНСИРОВАНИЯ</t>
  </si>
  <si>
    <t>ИТОГО объем подушевого финансирования</t>
  </si>
  <si>
    <t>Город</t>
  </si>
  <si>
    <t>Село</t>
  </si>
  <si>
    <t>2. Выберите из раскрывающегося списка</t>
  </si>
  <si>
    <t>3. Выберите из раскрывающегося списка</t>
  </si>
  <si>
    <t>2. Расчет коммунальных затрат</t>
  </si>
  <si>
    <t>Группа</t>
  </si>
  <si>
    <t>Норматив</t>
  </si>
  <si>
    <t>Объем комм.затрат</t>
  </si>
  <si>
    <t>Без доплат</t>
  </si>
  <si>
    <t>4. Объем подушевого финансирования</t>
  </si>
  <si>
    <t>Группа 4 - для Кызылординской области</t>
  </si>
  <si>
    <t xml:space="preserve">Группа 3 - для Северо-Казахстанской области </t>
  </si>
  <si>
    <t>Группа 1 - для Алматинской, Атырауской, Западно-Казахстанской, Мангистауской, Туркестанской областей и городов Алматы и Шымкент</t>
  </si>
  <si>
    <t>1. Территориальная принадлежность (месторасположение: город/село)</t>
  </si>
  <si>
    <t>2. Виды доплат (без доплат, экология, радиация)</t>
  </si>
  <si>
    <t>Группа с неполным днем пребывания</t>
  </si>
  <si>
    <t>Группа с 9 часовым режимом пребывания</t>
  </si>
  <si>
    <t>Группа с 10,5 часовым режимом пребывания</t>
  </si>
  <si>
    <t>Для санаторных групп</t>
  </si>
  <si>
    <t>Для коррекционных групп</t>
  </si>
  <si>
    <t>Вид группы</t>
  </si>
  <si>
    <t>Кол-во воспитанников</t>
  </si>
  <si>
    <t>Неполный день</t>
  </si>
  <si>
    <t>9 часов</t>
  </si>
  <si>
    <t>10,5 часов</t>
  </si>
  <si>
    <t>Для группы с туб. интоксикацией</t>
  </si>
  <si>
    <t>Для коррекц.группы</t>
  </si>
  <si>
    <t>Наименование</t>
  </si>
  <si>
    <t>неполный день</t>
  </si>
  <si>
    <t>обычные группы</t>
  </si>
  <si>
    <t>E z + Q</t>
  </si>
  <si>
    <t>Норматив для неполных групп</t>
  </si>
  <si>
    <t>Итого для неполных групп</t>
  </si>
  <si>
    <t>Итого для обычных групп</t>
  </si>
  <si>
    <t>4. Прогнозный контингент, воспитанников</t>
  </si>
  <si>
    <t>5. Объем подушевого финансирования (тенге)</t>
  </si>
  <si>
    <t xml:space="preserve">1. Расчет объема подушевого финансирования </t>
  </si>
  <si>
    <t>1. Выберите из раскрывающегося списка</t>
  </si>
  <si>
    <t>3. Группа (в зависимости от нормы расходов на текущее содержание организаций образования )</t>
  </si>
  <si>
    <t>4. Проставьте контингент воспитанников в ячейки B16 C16 D16 E16 F16 (при наличии)</t>
  </si>
  <si>
    <t>Группа 2 - для Акмолинской, Актюбинской, Восточно-Казахстанской, Жамбылской, Карагандинской, Костанайской, Павлодарской областей и города Астана</t>
  </si>
  <si>
    <t>РАСЧЕТ МЕСЯЧНОГО ОБЪЕМА ПОДУШЕВОГО ФИНАНСИРОВАНИЯ ДЛЯ ДОШКОЛЬНЫХ ОРГАНИЗАЦИЙ НА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</si>
</sst>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,##0\ _₽"/>
  </numFmts>
  <fonts count="2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8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66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4" fillId="0" borderId="0"/>
    <xf numFmtId="0" fontId="5" fillId="0" borderId="0"/>
    <xf numFmtId="0" fontId="5" fillId="0" borderId="0"/>
    <xf numFmtId="0" fontId="4" fillId="0" borderId="0"/>
    <xf numFmtId="164" fontId="6" fillId="0" borderId="0" applyFont="0" applyFill="0" applyBorder="0" applyAlignment="0" applyProtection="0"/>
    <xf numFmtId="0" fontId="7" fillId="0" borderId="0"/>
    <xf numFmtId="0" fontId="8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 applyNumberFormat="0" applyFill="0" applyBorder="0" applyProtection="0"/>
  </cellStyleXfs>
  <cellXfs count="12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6" xfId="0" applyFont="1" applyBorder="1"/>
    <xf numFmtId="0" fontId="2" fillId="2" borderId="2" xfId="0" applyFont="1" applyFill="1" applyBorder="1"/>
    <xf numFmtId="0" fontId="2" fillId="0" borderId="0" xfId="0" applyFont="1"/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3" fontId="1" fillId="6" borderId="1" xfId="0" applyNumberFormat="1" applyFont="1" applyFill="1" applyBorder="1" applyAlignment="1">
      <alignment horizontal="center"/>
    </xf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3" fontId="1" fillId="7" borderId="1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3" fontId="1" fillId="5" borderId="1" xfId="0" applyNumberFormat="1" applyFont="1" applyFill="1" applyBorder="1" applyAlignment="1">
      <alignment horizontal="center"/>
    </xf>
    <xf numFmtId="0" fontId="3" fillId="0" borderId="0" xfId="0" applyFont="1" applyAlignment="1"/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Alignment="1">
      <alignment horizontal="center"/>
    </xf>
    <xf numFmtId="3" fontId="9" fillId="0" borderId="0" xfId="0" applyNumberFormat="1" applyFont="1" applyFill="1"/>
    <xf numFmtId="3" fontId="1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4" borderId="11" xfId="0" applyFont="1" applyFill="1" applyBorder="1" applyAlignment="1"/>
    <xf numFmtId="0" fontId="1" fillId="3" borderId="11" xfId="0" applyFont="1" applyFill="1" applyBorder="1" applyAlignment="1"/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12" fillId="0" borderId="6" xfId="0" applyFont="1" applyFill="1" applyBorder="1" applyAlignment="1">
      <alignment vertical="center"/>
    </xf>
    <xf numFmtId="0" fontId="1" fillId="4" borderId="10" xfId="0" applyFont="1" applyFill="1" applyBorder="1" applyAlignment="1"/>
    <xf numFmtId="0" fontId="11" fillId="9" borderId="17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1" fillId="8" borderId="12" xfId="0" applyFont="1" applyFill="1" applyBorder="1" applyAlignment="1">
      <alignment horizontal="center" vertical="center"/>
    </xf>
    <xf numFmtId="0" fontId="11" fillId="8" borderId="17" xfId="0" applyFont="1" applyFill="1" applyBorder="1" applyAlignment="1">
      <alignment horizontal="center" vertical="center"/>
    </xf>
    <xf numFmtId="0" fontId="12" fillId="0" borderId="6" xfId="0" applyFont="1" applyBorder="1"/>
    <xf numFmtId="0" fontId="11" fillId="9" borderId="12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" fillId="11" borderId="12" xfId="0" applyFont="1" applyFill="1" applyBorder="1" applyAlignment="1">
      <alignment horizontal="center" vertical="center"/>
    </xf>
    <xf numFmtId="0" fontId="11" fillId="11" borderId="17" xfId="0" applyFont="1" applyFill="1" applyBorder="1" applyAlignment="1">
      <alignment horizontal="center" vertical="center"/>
    </xf>
    <xf numFmtId="0" fontId="1" fillId="11" borderId="17" xfId="0" applyFont="1" applyFill="1" applyBorder="1" applyAlignment="1">
      <alignment horizontal="center" vertical="center"/>
    </xf>
    <xf numFmtId="2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4" fillId="0" borderId="0" xfId="0" applyFont="1" applyAlignment="1"/>
    <xf numFmtId="3" fontId="1" fillId="0" borderId="0" xfId="0" applyNumberFormat="1" applyFont="1" applyFill="1"/>
    <xf numFmtId="0" fontId="1" fillId="0" borderId="0" xfId="0" applyFont="1" applyAlignment="1">
      <alignment horizontal="center"/>
    </xf>
    <xf numFmtId="0" fontId="15" fillId="0" borderId="0" xfId="0" applyFont="1"/>
    <xf numFmtId="3" fontId="15" fillId="0" borderId="0" xfId="0" applyNumberFormat="1" applyFont="1" applyFill="1"/>
    <xf numFmtId="3" fontId="15" fillId="0" borderId="0" xfId="0" applyNumberFormat="1" applyFont="1"/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0" xfId="0" applyFont="1" applyAlignment="1"/>
    <xf numFmtId="3" fontId="12" fillId="0" borderId="22" xfId="0" applyNumberFormat="1" applyFont="1" applyFill="1" applyBorder="1" applyAlignment="1">
      <alignment horizontal="center" vertical="center" wrapText="1"/>
    </xf>
    <xf numFmtId="3" fontId="16" fillId="0" borderId="4" xfId="0" applyNumberFormat="1" applyFont="1" applyFill="1" applyBorder="1" applyAlignment="1">
      <alignment horizontal="center" vertical="center" wrapText="1"/>
    </xf>
    <xf numFmtId="3" fontId="16" fillId="12" borderId="5" xfId="0" applyNumberFormat="1" applyFont="1" applyFill="1" applyBorder="1" applyAlignment="1">
      <alignment horizontal="center" vertical="center" wrapText="1"/>
    </xf>
    <xf numFmtId="3" fontId="12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Alignment="1">
      <alignment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19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/>
    </xf>
    <xf numFmtId="0" fontId="3" fillId="0" borderId="13" xfId="0" applyFont="1" applyBorder="1" applyAlignment="1">
      <alignment horizontal="left" vertical="center"/>
    </xf>
    <xf numFmtId="3" fontId="3" fillId="12" borderId="15" xfId="0" applyNumberFormat="1" applyFont="1" applyFill="1" applyBorder="1" applyAlignment="1" applyProtection="1">
      <alignment horizontal="center" vertical="center" wrapText="1"/>
      <protection hidden="1"/>
    </xf>
    <xf numFmtId="3" fontId="3" fillId="10" borderId="18" xfId="0" applyNumberFormat="1" applyFont="1" applyFill="1" applyBorder="1" applyAlignment="1" applyProtection="1">
      <alignment horizontal="center" vertical="center"/>
      <protection hidden="1"/>
    </xf>
    <xf numFmtId="3" fontId="12" fillId="0" borderId="8" xfId="0" applyNumberFormat="1" applyFont="1" applyFill="1" applyBorder="1" applyAlignment="1" applyProtection="1">
      <alignment horizontal="center" vertical="center"/>
      <protection hidden="1"/>
    </xf>
    <xf numFmtId="3" fontId="13" fillId="12" borderId="9" xfId="0" applyNumberFormat="1" applyFont="1" applyFill="1" applyBorder="1" applyAlignment="1" applyProtection="1">
      <alignment horizontal="center" vertical="center"/>
      <protection hidden="1"/>
    </xf>
    <xf numFmtId="3" fontId="15" fillId="0" borderId="1" xfId="0" applyNumberFormat="1" applyFont="1" applyFill="1" applyBorder="1" applyAlignment="1" applyProtection="1">
      <alignment horizontal="center" vertical="center"/>
      <protection hidden="1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3" fontId="21" fillId="0" borderId="0" xfId="0" applyNumberFormat="1" applyFont="1" applyFill="1" applyAlignment="1">
      <alignment horizontal="left" vertical="center"/>
    </xf>
    <xf numFmtId="0" fontId="3" fillId="10" borderId="18" xfId="0" applyFont="1" applyFill="1" applyBorder="1" applyAlignment="1" applyProtection="1">
      <alignment horizontal="center" vertical="center"/>
      <protection locked="0" hidden="1"/>
    </xf>
    <xf numFmtId="0" fontId="22" fillId="0" borderId="0" xfId="0" applyFont="1"/>
    <xf numFmtId="0" fontId="10" fillId="0" borderId="0" xfId="0" applyFont="1" applyAlignment="1">
      <alignment horizontal="center" vertical="center"/>
    </xf>
    <xf numFmtId="0" fontId="23" fillId="0" borderId="0" xfId="0" applyFont="1"/>
    <xf numFmtId="0" fontId="3" fillId="12" borderId="3" xfId="0" applyFont="1" applyFill="1" applyBorder="1" applyAlignment="1">
      <alignment horizontal="center" vertical="center" wrapText="1"/>
    </xf>
    <xf numFmtId="3" fontId="3" fillId="12" borderId="5" xfId="0" applyNumberFormat="1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 readingOrder="1"/>
    </xf>
    <xf numFmtId="0" fontId="24" fillId="0" borderId="23" xfId="0" applyFont="1" applyFill="1" applyBorder="1" applyAlignment="1">
      <alignment horizontal="center" vertical="center" wrapText="1" readingOrder="1"/>
    </xf>
    <xf numFmtId="0" fontId="24" fillId="0" borderId="25" xfId="0" applyFont="1" applyBorder="1" applyAlignment="1">
      <alignment horizontal="center" vertical="center" wrapText="1" readingOrder="1"/>
    </xf>
    <xf numFmtId="3" fontId="3" fillId="0" borderId="25" xfId="0" applyNumberFormat="1" applyFont="1" applyBorder="1" applyAlignment="1">
      <alignment horizontal="center" vertical="center" wrapText="1" readingOrder="1"/>
    </xf>
    <xf numFmtId="0" fontId="1" fillId="0" borderId="0" xfId="0" applyFont="1" applyFill="1" applyBorder="1"/>
    <xf numFmtId="0" fontId="1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3" fontId="1" fillId="3" borderId="11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/>
    </xf>
    <xf numFmtId="3" fontId="12" fillId="12" borderId="15" xfId="0" applyNumberFormat="1" applyFont="1" applyFill="1" applyBorder="1" applyAlignment="1" applyProtection="1">
      <alignment horizontal="center" vertical="center" wrapText="1"/>
      <protection hidden="1"/>
    </xf>
    <xf numFmtId="3" fontId="16" fillId="10" borderId="10" xfId="0" applyNumberFormat="1" applyFont="1" applyFill="1" applyBorder="1" applyAlignment="1">
      <alignment horizontal="center" vertical="center" wrapText="1"/>
    </xf>
    <xf numFmtId="3" fontId="13" fillId="10" borderId="26" xfId="0" applyNumberFormat="1" applyFont="1" applyFill="1" applyBorder="1" applyAlignment="1" applyProtection="1">
      <alignment horizontal="center" vertical="center"/>
      <protection hidden="1"/>
    </xf>
    <xf numFmtId="3" fontId="16" fillId="0" borderId="0" xfId="0" applyNumberFormat="1" applyFont="1" applyFill="1" applyBorder="1" applyAlignment="1">
      <alignment horizontal="center" vertical="center" wrapText="1"/>
    </xf>
    <xf numFmtId="3" fontId="15" fillId="0" borderId="0" xfId="0" applyNumberFormat="1" applyFont="1" applyFill="1" applyBorder="1" applyAlignment="1" applyProtection="1">
      <alignment horizontal="center" vertical="center"/>
      <protection hidden="1"/>
    </xf>
    <xf numFmtId="3" fontId="15" fillId="0" borderId="0" xfId="0" applyNumberFormat="1" applyFont="1" applyAlignment="1">
      <alignment wrapText="1"/>
    </xf>
    <xf numFmtId="165" fontId="9" fillId="0" borderId="14" xfId="0" applyNumberFormat="1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24" fillId="0" borderId="1" xfId="0" applyFont="1" applyFill="1" applyBorder="1" applyAlignment="1">
      <alignment horizontal="center" vertical="center" wrapText="1" readingOrder="1"/>
    </xf>
    <xf numFmtId="0" fontId="24" fillId="0" borderId="1" xfId="0" applyFont="1" applyBorder="1" applyAlignment="1">
      <alignment horizontal="center" vertical="center" wrapText="1" readingOrder="1"/>
    </xf>
    <xf numFmtId="3" fontId="3" fillId="0" borderId="1" xfId="0" applyNumberFormat="1" applyFont="1" applyBorder="1" applyAlignment="1">
      <alignment horizontal="center" vertical="center" wrapText="1" readingOrder="1"/>
    </xf>
    <xf numFmtId="3" fontId="10" fillId="10" borderId="19" xfId="0" applyNumberFormat="1" applyFont="1" applyFill="1" applyBorder="1" applyAlignment="1" applyProtection="1">
      <alignment horizontal="center" vertical="center"/>
      <protection hidden="1"/>
    </xf>
    <xf numFmtId="3" fontId="10" fillId="10" borderId="20" xfId="0" applyNumberFormat="1" applyFont="1" applyFill="1" applyBorder="1" applyAlignment="1" applyProtection="1">
      <alignment horizontal="center" vertical="center"/>
      <protection hidden="1"/>
    </xf>
    <xf numFmtId="3" fontId="10" fillId="10" borderId="21" xfId="0" applyNumberFormat="1" applyFont="1" applyFill="1" applyBorder="1" applyAlignment="1" applyProtection="1">
      <alignment horizontal="center" vertical="center"/>
      <protection hidden="1"/>
    </xf>
  </cellXfs>
  <cellStyles count="17">
    <cellStyle name="_x0005__x001c_" xfId="9"/>
    <cellStyle name="Excel Built-in Normal" xfId="1"/>
    <cellStyle name="Денежный 2" xfId="5"/>
    <cellStyle name="Обычный" xfId="0" builtinId="0"/>
    <cellStyle name="Обычный 2" xfId="2"/>
    <cellStyle name="Обычный 2 2" xfId="3"/>
    <cellStyle name="Обычный 2 2 2" xfId="10"/>
    <cellStyle name="Обычный 2 3" xfId="6"/>
    <cellStyle name="Обычный 2 4" xfId="8"/>
    <cellStyle name="Обычный 2 5" xfId="15"/>
    <cellStyle name="Обычный 3" xfId="7"/>
    <cellStyle name="Обычный 3 2" xfId="14"/>
    <cellStyle name="Обычный 4" xfId="16"/>
    <cellStyle name="Обычный 5" xfId="11"/>
    <cellStyle name="Обычный 5 2" xfId="4"/>
    <cellStyle name="Обычный 6" xfId="12"/>
    <cellStyle name="Финансовый 2 2" xfId="13"/>
  </cellStyles>
  <dxfs count="0"/>
  <tableStyles count="0" defaultTableStyle="TableStyleMedium2" defaultPivotStyle="PivotStyleLight16"/>
  <colors>
    <mruColors>
      <color rgb="FF4BFF4B"/>
      <color rgb="FF99FF99"/>
      <color rgb="FF66FFFF"/>
      <color rgb="FFFFFF57"/>
      <color rgb="FF6BEB6E"/>
      <color rgb="FFFFFF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P31"/>
  <sheetViews>
    <sheetView tabSelected="1" zoomScale="85" zoomScaleNormal="85" zoomScaleSheetLayoutView="25" workbookViewId="0">
      <selection activeCell="A4" sqref="A4"/>
    </sheetView>
  </sheetViews>
  <sheetFormatPr defaultColWidth="9.140625" defaultRowHeight="18.75" x14ac:dyDescent="0.3"/>
  <cols>
    <col min="1" max="1" width="29" style="54" customWidth="1"/>
    <col min="2" max="3" width="19.140625" style="48" customWidth="1"/>
    <col min="4" max="6" width="19.140625" style="1" customWidth="1"/>
    <col min="7" max="7" width="19.140625" style="53" customWidth="1"/>
    <col min="8" max="8" width="17.28515625" style="53" customWidth="1"/>
    <col min="9" max="9" width="22.42578125" style="53" customWidth="1"/>
    <col min="10" max="10" width="15.28515625" style="53" customWidth="1"/>
    <col min="11" max="11" width="15.28515625" style="50" customWidth="1"/>
    <col min="12" max="16" width="15.28515625" style="51" customWidth="1"/>
    <col min="17" max="16384" width="9.140625" style="1"/>
  </cols>
  <sheetData>
    <row r="1" spans="1:16" x14ac:dyDescent="0.3">
      <c r="A1" s="72" t="s">
        <v>60</v>
      </c>
      <c r="B1" s="21"/>
      <c r="C1" s="72"/>
      <c r="D1" s="72"/>
      <c r="E1" s="72"/>
      <c r="F1" s="72"/>
      <c r="G1" s="72"/>
      <c r="H1" s="72"/>
      <c r="I1" s="72"/>
      <c r="J1" s="72"/>
      <c r="K1" s="72"/>
      <c r="L1" s="72"/>
      <c r="M1" s="49"/>
      <c r="N1" s="49"/>
      <c r="O1" s="49"/>
      <c r="P1" s="49"/>
    </row>
    <row r="2" spans="1:16" ht="21.75" customHeight="1" x14ac:dyDescent="0.3">
      <c r="A2" s="73"/>
      <c r="B2" s="73"/>
      <c r="C2" s="73"/>
      <c r="D2" s="16"/>
      <c r="E2" s="16"/>
      <c r="F2" s="42"/>
      <c r="G2" s="42"/>
      <c r="H2" s="42"/>
      <c r="I2" s="42"/>
      <c r="J2" s="42"/>
      <c r="K2" s="17"/>
      <c r="L2" s="18"/>
    </row>
    <row r="3" spans="1:16" ht="21" thickBot="1" x14ac:dyDescent="0.35">
      <c r="A3" s="15" t="s">
        <v>32</v>
      </c>
      <c r="B3" s="16"/>
      <c r="C3" s="16"/>
      <c r="D3" s="16"/>
      <c r="E3" s="16"/>
      <c r="F3" s="16"/>
      <c r="G3" s="16"/>
      <c r="H3" s="68"/>
      <c r="I3" s="55"/>
      <c r="K3" s="16"/>
      <c r="L3" s="16"/>
      <c r="M3" s="1"/>
      <c r="N3" s="1"/>
      <c r="O3" s="1"/>
      <c r="P3" s="1"/>
    </row>
    <row r="4" spans="1:16" ht="21" thickBot="1" x14ac:dyDescent="0.35">
      <c r="A4" s="86"/>
      <c r="B4" s="87"/>
      <c r="C4" s="87"/>
      <c r="D4" s="16"/>
      <c r="E4" s="16"/>
      <c r="F4" s="16"/>
      <c r="G4" s="16"/>
      <c r="H4" s="66" t="s">
        <v>16</v>
      </c>
      <c r="I4" s="70" t="s">
        <v>56</v>
      </c>
      <c r="K4" s="16"/>
      <c r="L4" s="16"/>
      <c r="M4" s="1"/>
      <c r="N4" s="1"/>
      <c r="O4" s="1"/>
      <c r="P4" s="1"/>
    </row>
    <row r="5" spans="1:16" ht="20.25" x14ac:dyDescent="0.3">
      <c r="A5" s="16"/>
      <c r="B5" s="89"/>
      <c r="C5" s="89"/>
      <c r="D5" s="89"/>
      <c r="E5" s="89"/>
      <c r="F5" s="16"/>
      <c r="G5" s="16"/>
      <c r="H5" s="68"/>
      <c r="I5" s="69"/>
      <c r="K5" s="16"/>
      <c r="L5" s="16"/>
      <c r="M5" s="1"/>
      <c r="N5" s="1"/>
      <c r="O5" s="1"/>
      <c r="P5" s="1"/>
    </row>
    <row r="6" spans="1:16" ht="19.5" thickBot="1" x14ac:dyDescent="0.35">
      <c r="A6" s="15" t="s">
        <v>33</v>
      </c>
      <c r="B6" s="89"/>
      <c r="C6" s="89"/>
      <c r="D6" s="89"/>
      <c r="E6" s="89"/>
      <c r="F6" s="16"/>
      <c r="G6" s="16"/>
      <c r="K6" s="16"/>
      <c r="L6" s="16"/>
      <c r="M6" s="1"/>
      <c r="N6" s="1"/>
      <c r="O6" s="1"/>
      <c r="P6" s="1"/>
    </row>
    <row r="7" spans="1:16" ht="21" thickBot="1" x14ac:dyDescent="0.35">
      <c r="A7" s="86"/>
      <c r="B7" s="89"/>
      <c r="C7" s="89"/>
      <c r="D7" s="89"/>
      <c r="E7" s="89"/>
      <c r="F7" s="16"/>
      <c r="G7" s="16"/>
      <c r="H7" s="66" t="s">
        <v>16</v>
      </c>
      <c r="I7" s="70" t="s">
        <v>21</v>
      </c>
      <c r="K7" s="16"/>
      <c r="L7" s="16"/>
      <c r="M7" s="1"/>
      <c r="N7" s="1"/>
      <c r="O7" s="1"/>
      <c r="P7" s="1"/>
    </row>
    <row r="8" spans="1:16" ht="20.25" x14ac:dyDescent="0.3">
      <c r="A8" s="16"/>
      <c r="B8" s="89"/>
      <c r="C8" s="89"/>
      <c r="D8" s="89"/>
      <c r="E8" s="89"/>
      <c r="F8" s="16"/>
      <c r="G8" s="16"/>
      <c r="H8" s="68"/>
      <c r="I8" s="69"/>
      <c r="K8" s="16"/>
      <c r="L8" s="16"/>
      <c r="M8" s="1"/>
      <c r="N8" s="1"/>
      <c r="O8" s="1"/>
      <c r="P8" s="1"/>
    </row>
    <row r="9" spans="1:16" ht="19.5" thickBot="1" x14ac:dyDescent="0.35">
      <c r="A9" s="15" t="s">
        <v>57</v>
      </c>
      <c r="B9" s="89"/>
      <c r="C9" s="89"/>
      <c r="D9" s="89"/>
      <c r="E9" s="89"/>
      <c r="F9" s="16"/>
      <c r="G9" s="16"/>
      <c r="K9" s="16"/>
      <c r="L9" s="16"/>
      <c r="M9" s="1"/>
      <c r="N9" s="1"/>
      <c r="O9" s="1"/>
      <c r="P9" s="1"/>
    </row>
    <row r="10" spans="1:16" ht="20.25" customHeight="1" thickBot="1" x14ac:dyDescent="0.35">
      <c r="A10" s="86"/>
      <c r="B10" s="89"/>
      <c r="C10" s="89"/>
      <c r="D10" s="89"/>
      <c r="E10" s="89"/>
      <c r="F10" s="16"/>
      <c r="G10" s="16"/>
      <c r="H10" s="66" t="s">
        <v>16</v>
      </c>
      <c r="I10" s="70" t="s">
        <v>22</v>
      </c>
      <c r="J10" s="82"/>
      <c r="K10" s="16"/>
      <c r="L10" s="16"/>
      <c r="M10" s="1"/>
      <c r="N10" s="1"/>
      <c r="O10" s="1"/>
      <c r="P10" s="1"/>
    </row>
    <row r="11" spans="1:16" ht="17.25" customHeight="1" x14ac:dyDescent="0.3">
      <c r="A11" s="16"/>
      <c r="B11" s="88"/>
      <c r="C11" s="88"/>
      <c r="D11" s="88"/>
      <c r="E11" s="88"/>
      <c r="F11" s="74"/>
      <c r="G11" s="74"/>
      <c r="H11" s="69"/>
      <c r="I11" s="83" t="s">
        <v>31</v>
      </c>
      <c r="J11" s="82"/>
      <c r="K11" s="16"/>
      <c r="L11" s="16"/>
      <c r="M11" s="1"/>
      <c r="N11" s="1"/>
      <c r="O11" s="1"/>
      <c r="P11" s="1"/>
    </row>
    <row r="12" spans="1:16" ht="17.25" customHeight="1" x14ac:dyDescent="0.3">
      <c r="A12" s="16"/>
      <c r="B12" s="88"/>
      <c r="C12" s="88"/>
      <c r="D12" s="88"/>
      <c r="E12" s="88"/>
      <c r="F12" s="74"/>
      <c r="G12" s="74"/>
      <c r="H12" s="69"/>
      <c r="I12" s="83" t="s">
        <v>59</v>
      </c>
      <c r="J12" s="82"/>
      <c r="K12" s="16"/>
      <c r="L12" s="16"/>
      <c r="M12" s="1"/>
      <c r="N12" s="1"/>
      <c r="O12" s="1"/>
      <c r="P12" s="1"/>
    </row>
    <row r="13" spans="1:16" ht="17.25" customHeight="1" x14ac:dyDescent="0.3">
      <c r="A13" s="16"/>
      <c r="B13" s="88"/>
      <c r="C13" s="88"/>
      <c r="D13" s="88"/>
      <c r="E13" s="88"/>
      <c r="F13" s="74"/>
      <c r="G13" s="74"/>
      <c r="H13" s="69"/>
      <c r="I13" s="84" t="s">
        <v>30</v>
      </c>
      <c r="J13" s="82"/>
      <c r="K13" s="16"/>
      <c r="L13" s="16"/>
      <c r="M13" s="1"/>
      <c r="N13" s="1"/>
      <c r="O13" s="1"/>
      <c r="P13" s="1"/>
    </row>
    <row r="14" spans="1:16" ht="17.25" customHeight="1" thickBot="1" x14ac:dyDescent="0.35">
      <c r="A14" s="15" t="s">
        <v>53</v>
      </c>
      <c r="B14" s="16"/>
      <c r="C14" s="16"/>
      <c r="D14" s="75"/>
      <c r="E14" s="75"/>
      <c r="F14" s="19"/>
      <c r="G14" s="18"/>
      <c r="H14" s="69"/>
      <c r="I14" s="85" t="s">
        <v>29</v>
      </c>
      <c r="J14" s="82"/>
      <c r="K14" s="17"/>
      <c r="L14" s="18"/>
    </row>
    <row r="15" spans="1:16" ht="57.75" thickBot="1" x14ac:dyDescent="0.35">
      <c r="A15" s="90" t="s">
        <v>39</v>
      </c>
      <c r="B15" s="114" t="s">
        <v>34</v>
      </c>
      <c r="C15" s="115" t="s">
        <v>35</v>
      </c>
      <c r="D15" s="115" t="s">
        <v>36</v>
      </c>
      <c r="E15" s="116" t="s">
        <v>37</v>
      </c>
      <c r="F15" s="95" t="s">
        <v>38</v>
      </c>
      <c r="G15" s="91" t="s">
        <v>0</v>
      </c>
      <c r="H15" s="71"/>
      <c r="I15" s="1"/>
      <c r="J15" s="82"/>
      <c r="K15" s="17"/>
      <c r="L15" s="18"/>
    </row>
    <row r="16" spans="1:16" ht="21" thickBot="1" x14ac:dyDescent="0.35">
      <c r="A16" s="76" t="s">
        <v>40</v>
      </c>
      <c r="B16" s="113"/>
      <c r="C16" s="113"/>
      <c r="D16" s="113"/>
      <c r="E16" s="113"/>
      <c r="F16" s="112"/>
      <c r="G16" s="77">
        <f>B16+C16+D16+E16+F16</f>
        <v>0</v>
      </c>
      <c r="H16" s="66" t="s">
        <v>16</v>
      </c>
      <c r="I16" s="67" t="s">
        <v>58</v>
      </c>
      <c r="J16" s="1"/>
      <c r="K16" s="1"/>
      <c r="L16" s="18"/>
      <c r="O16" s="1"/>
      <c r="P16" s="1"/>
    </row>
    <row r="17" spans="1:16" x14ac:dyDescent="0.3">
      <c r="H17" s="1"/>
      <c r="I17" s="1"/>
      <c r="J17" s="1"/>
      <c r="K17" s="1"/>
      <c r="L17" s="1"/>
      <c r="M17" s="1"/>
      <c r="O17" s="1"/>
      <c r="P17" s="1"/>
    </row>
    <row r="18" spans="1:16" ht="20.25" x14ac:dyDescent="0.3">
      <c r="A18" s="15" t="s">
        <v>54</v>
      </c>
      <c r="B18" s="16"/>
      <c r="C18" s="16"/>
      <c r="D18" s="16"/>
      <c r="E18" s="16"/>
      <c r="F18" s="16"/>
      <c r="G18" s="16"/>
      <c r="H18" s="66"/>
      <c r="I18" s="67"/>
      <c r="J18" s="1"/>
      <c r="K18" s="1"/>
      <c r="L18" s="1"/>
      <c r="M18" s="1"/>
      <c r="N18" s="1"/>
      <c r="O18" s="1"/>
      <c r="P18" s="1"/>
    </row>
    <row r="19" spans="1:16" ht="21" thickBot="1" x14ac:dyDescent="0.35">
      <c r="A19" s="51"/>
      <c r="B19" s="51"/>
      <c r="C19" s="51"/>
      <c r="D19" s="51"/>
      <c r="E19" s="51"/>
      <c r="F19" s="51"/>
      <c r="G19" s="51"/>
      <c r="H19" s="66"/>
      <c r="I19" s="67"/>
      <c r="J19" s="1"/>
      <c r="K19" s="1"/>
      <c r="L19" s="1"/>
      <c r="M19" s="1"/>
      <c r="N19" s="1"/>
      <c r="O19" s="1"/>
      <c r="P19" s="1"/>
    </row>
    <row r="20" spans="1:16" s="51" customFormat="1" ht="27" customHeight="1" thickBot="1" x14ac:dyDescent="0.35">
      <c r="A20" s="117" t="s">
        <v>17</v>
      </c>
      <c r="B20" s="118"/>
      <c r="C20" s="118"/>
      <c r="D20" s="118"/>
      <c r="E20" s="118"/>
      <c r="F20" s="119"/>
      <c r="G20" s="78">
        <f>Расчет!A15</f>
        <v>0</v>
      </c>
    </row>
    <row r="21" spans="1:16" x14ac:dyDescent="0.3">
      <c r="H21" s="1"/>
    </row>
    <row r="22" spans="1:16" ht="27" customHeight="1" x14ac:dyDescent="0.3">
      <c r="H22" s="1"/>
    </row>
    <row r="24" spans="1:16" ht="27" customHeight="1" x14ac:dyDescent="0.3"/>
    <row r="27" spans="1:16" s="51" customFormat="1" x14ac:dyDescent="0.3">
      <c r="H27" s="53"/>
    </row>
    <row r="28" spans="1:16" s="51" customFormat="1" x14ac:dyDescent="0.3">
      <c r="H28" s="53"/>
    </row>
    <row r="29" spans="1:16" s="51" customFormat="1" x14ac:dyDescent="0.3">
      <c r="H29" s="53"/>
    </row>
    <row r="30" spans="1:16" s="51" customFormat="1" x14ac:dyDescent="0.3">
      <c r="H30" s="53"/>
    </row>
    <row r="31" spans="1:16" s="51" customFormat="1" x14ac:dyDescent="0.3">
      <c r="H31" s="53"/>
    </row>
  </sheetData>
  <sheetProtection algorithmName="SHA-512" hashValue="iqi4urOaer+A8p9ejLUHmrn0IU0gQybKrwwKPJPadF3d1HftaxdhCF0WRRQvKe92HKm6qNgf1IdyZLYh4kRykw==" saltValue="Te+PSNWTM2FCGdMzwhrnAA==" spinCount="100000" sheet="1" objects="1" scenarios="1" selectLockedCells="1"/>
  <mergeCells count="1">
    <mergeCell ref="A20:F20"/>
  </mergeCells>
  <pageMargins left="0.15748031496062992" right="0.15748031496062992" top="0.78740157480314965" bottom="0.15748031496062992" header="0.74803149606299213" footer="0.15748031496062992"/>
  <pageSetup paperSize="9" scale="3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ErrorMessage="1">
          <x14:formula1>
            <xm:f>формула!$G$19:$I$19</xm:f>
          </x14:formula1>
          <xm:sqref>A4</xm:sqref>
        </x14:dataValidation>
        <x14:dataValidation type="list" showErrorMessage="1">
          <x14:formula1>
            <xm:f>формула!$G$20:$J$20</xm:f>
          </x14:formula1>
          <xm:sqref>A7</xm:sqref>
        </x14:dataValidation>
        <x14:dataValidation type="list" showErrorMessage="1">
          <x14:formula1>
            <xm:f>формула!$G$21:$K$21</xm:f>
          </x14:formula1>
          <xm:sqref>A10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P22"/>
  <sheetViews>
    <sheetView zoomScaleNormal="100" zoomScaleSheetLayoutView="25" workbookViewId="0">
      <selection activeCell="C16" sqref="C16"/>
    </sheetView>
  </sheetViews>
  <sheetFormatPr defaultColWidth="9.140625" defaultRowHeight="20.25" x14ac:dyDescent="0.3"/>
  <cols>
    <col min="1" max="1" width="29" style="59" customWidth="1"/>
    <col min="2" max="3" width="29" style="65" customWidth="1"/>
    <col min="4" max="6" width="29" style="55" customWidth="1"/>
    <col min="7" max="7" width="29" style="56" customWidth="1"/>
    <col min="8" max="8" width="17.28515625" style="56" customWidth="1"/>
    <col min="9" max="9" width="15.28515625" style="56" customWidth="1"/>
    <col min="10" max="10" width="15.28515625" style="57" customWidth="1"/>
    <col min="11" max="15" width="15.28515625" style="58" customWidth="1"/>
    <col min="16" max="16384" width="9.140625" style="55"/>
  </cols>
  <sheetData>
    <row r="1" spans="1:16" ht="21" customHeight="1" x14ac:dyDescent="0.35">
      <c r="A1" s="52" t="s">
        <v>55</v>
      </c>
      <c r="B1" s="56"/>
      <c r="C1" s="57"/>
      <c r="D1" s="58"/>
      <c r="E1" s="58"/>
      <c r="F1" s="58"/>
      <c r="G1" s="58"/>
    </row>
    <row r="2" spans="1:16" ht="21" customHeight="1" thickBot="1" x14ac:dyDescent="0.35">
      <c r="B2" s="55"/>
      <c r="C2" s="55"/>
      <c r="G2" s="55"/>
    </row>
    <row r="3" spans="1:16" ht="64.5" customHeight="1" thickBot="1" x14ac:dyDescent="0.35">
      <c r="A3" s="90" t="s">
        <v>39</v>
      </c>
      <c r="B3" s="93" t="s">
        <v>34</v>
      </c>
      <c r="C3" s="92" t="s">
        <v>35</v>
      </c>
      <c r="D3" s="94" t="s">
        <v>36</v>
      </c>
      <c r="E3" s="95" t="s">
        <v>37</v>
      </c>
      <c r="F3" s="95" t="s">
        <v>38</v>
      </c>
      <c r="G3" s="91" t="s">
        <v>0</v>
      </c>
      <c r="N3" s="55"/>
      <c r="O3" s="55"/>
    </row>
    <row r="4" spans="1:16" ht="21" customHeight="1" thickBot="1" x14ac:dyDescent="0.35">
      <c r="A4" s="76" t="s">
        <v>40</v>
      </c>
      <c r="B4" s="81">
        <f>(IF(AND('Расчет объема финансирования'!$A$4="город",'Расчет объема финансирования'!$A$7="Без доплат"),формула!$B$4*'Расчет объема финансирования'!$B$16)+IF(AND('Расчет объема финансирования'!$A$4="город",'Расчет объема финансирования'!$A$7="экология"),формула!$B$9*'Расчет объема финансирования'!$B$16)+IF(AND('Расчет объема финансирования'!$A$4="город",'Расчет объема финансирования'!$A$7="радиация"),формула!$B$14*'Расчет объема финансирования'!$B$16)+IF(AND('Расчет объема финансирования'!$A$4="село",'Расчет объема финансирования'!$A$7="Без доплат"),формула!$I$4*'Расчет объема финансирования'!$B$16)+IF(AND('Расчет объема финансирования'!$A$4="село",'Расчет объема финансирования'!$A$7="экология"),формула!$I$9*'Расчет объема финансирования'!$B$16)+IF(AND('Расчет объема финансирования'!$A$4="село",'Расчет объема финансирования'!$A$7="радиация"),формула!$I$14*'Расчет объема финансирования'!$B$16))</f>
        <v>0</v>
      </c>
      <c r="C4" s="81">
        <f>(IF(AND('Расчет объема финансирования'!$A$4="город",'Расчет объема финансирования'!$A$7="Без доплат"),формула!$C$4*'Расчет объема финансирования'!$C$16)+IF(AND('Расчет объема финансирования'!$A$4="город",'Расчет объема финансирования'!$A$7="экология"),формула!$C$9*'Расчет объема финансирования'!$C$16)+IF(AND('Расчет объема финансирования'!$A$4="город",'Расчет объема финансирования'!$A$7="радиация"),формула!$C$14*'Расчет объема финансирования'!$C$16)+IF(AND('Расчет объема финансирования'!$A$4="село",'Расчет объема финансирования'!$A$7="Без доплат"),формула!$J$4*'Расчет объема финансирования'!$C$16)+IF(AND('Расчет объема финансирования'!$A$4="село",'Расчет объема финансирования'!$A$7="экология"),формула!$J$9*'Расчет объема финансирования'!$C$16)+IF(AND('Расчет объема финансирования'!$A$4="село",'Расчет объема финансирования'!$A$7="радиация"),формула!$J$14*'Расчет объема финансирования'!$C$16))</f>
        <v>0</v>
      </c>
      <c r="D4" s="81">
        <f>(IF(AND('Расчет объема финансирования'!$A$4="город",'Расчет объема финансирования'!$A$7="Без доплат"),формула!$D$4*'Расчет объема финансирования'!$D$16)+IF(AND('Расчет объема финансирования'!$A$4="город",'Расчет объема финансирования'!$A$7="экология"),формула!$D$9*'Расчет объема финансирования'!$D$16)+IF(AND('Расчет объема финансирования'!$A$4="город",'Расчет объема финансирования'!$A$7="радиация"),формула!$D$14*'Расчет объема финансирования'!$D$16)+IF(AND('Расчет объема финансирования'!$A$4="село",'Расчет объема финансирования'!$A$7="Без доплат"),формула!$K$4*'Расчет объема финансирования'!$D$16)+IF(AND('Расчет объема финансирования'!$A$4="село",'Расчет объема финансирования'!$A$7="экология"),формула!$K$9*'Расчет объема финансирования'!$D$16)+IF(AND('Расчет объема финансирования'!$A$4="село",'Расчет объема финансирования'!$A$7="радиация"),формула!$K$14*'Расчет объема финансирования'!$D$16))</f>
        <v>0</v>
      </c>
      <c r="E4" s="81">
        <f>(IF(AND('Расчет объема финансирования'!$A$4="город",'Расчет объема финансирования'!$A$7="Без доплат"),формула!$E$4*'Расчет объема финансирования'!$E$16)+IF(AND('Расчет объема финансирования'!$A$4="город",'Расчет объема финансирования'!$A$7="экология"),формула!$E$9*'Расчет объема финансирования'!$E$16)+IF(AND('Расчет объема финансирования'!$A$4="город",'Расчет объема финансирования'!$A$7="радиация"),формула!$E$14*'Расчет объема финансирования'!$E$16)+IF(AND('Расчет объема финансирования'!$A$4="село",'Расчет объема финансирования'!$A$7="Без доплат"),формула!$L$4*'Расчет объема финансирования'!$E$16)+IF(AND('Расчет объема финансирования'!$A$4="село",'Расчет объема финансирования'!$A$7="экология"),формула!$L$9*'Расчет объема финансирования'!$E$16)+IF(AND('Расчет объема финансирования'!$A$4="село",'Расчет объема финансирования'!$A$7="радиация"),формула!$L$14*'Расчет объема финансирования'!$E$16))</f>
        <v>0</v>
      </c>
      <c r="F4" s="81">
        <f>(IF(AND('Расчет объема финансирования'!$A$4="город",'Расчет объема финансирования'!$A$7="Без доплат"),формула!$F$4*'Расчет объема финансирования'!$F$16)+IF(AND('Расчет объема финансирования'!$A$4="город",'Расчет объема финансирования'!$A$7="экология"),формула!$F$9*'Расчет объема финансирования'!$F$16)+IF(AND('Расчет объема финансирования'!$A$4="город",'Расчет объема финансирования'!$A$7="радиация"),формула!$F$14*'Расчет объема финансирования'!$F$16)+IF(AND('Расчет объема финансирования'!$A$4="село",'Расчет объема финансирования'!$A$7="Без доплат"),формула!$M$4*'Расчет объема финансирования'!$F$16)+IF(AND('Расчет объема финансирования'!$A$4="село",'Расчет объема финансирования'!$A$7="экология"),формула!$M$9*'Расчет объема финансирования'!$F$16)+IF(AND('Расчет объема финансирования'!$A$4="село",'Расчет объема финансирования'!$A$7="радиация"),формула!$M$14*'Расчет объема финансирования'!$F$16))</f>
        <v>0</v>
      </c>
      <c r="G4" s="106">
        <f>B4+C4+D4+E4+F4</f>
        <v>0</v>
      </c>
      <c r="P4" s="58"/>
    </row>
    <row r="5" spans="1:16" x14ac:dyDescent="0.3">
      <c r="A5" s="55"/>
      <c r="B5" s="55"/>
      <c r="C5" s="55"/>
      <c r="G5" s="55"/>
      <c r="H5" s="55"/>
      <c r="I5" s="55"/>
      <c r="J5" s="55"/>
      <c r="K5" s="55"/>
      <c r="L5" s="55"/>
      <c r="P5" s="58"/>
    </row>
    <row r="6" spans="1:16" ht="25.5" x14ac:dyDescent="0.35">
      <c r="A6" s="52" t="s">
        <v>23</v>
      </c>
      <c r="B6" s="55"/>
      <c r="C6" s="55"/>
      <c r="G6" s="55"/>
      <c r="H6" s="55"/>
      <c r="I6" s="55"/>
      <c r="J6" s="55"/>
      <c r="K6" s="55"/>
      <c r="L6" s="55"/>
      <c r="P6" s="58"/>
    </row>
    <row r="7" spans="1:16" ht="21" thickBot="1" x14ac:dyDescent="0.35">
      <c r="A7" s="60"/>
      <c r="B7" s="55"/>
      <c r="C7" s="55"/>
      <c r="G7" s="55"/>
      <c r="H7" s="55"/>
      <c r="I7" s="55"/>
      <c r="J7" s="55"/>
      <c r="K7" s="55"/>
      <c r="L7" s="55"/>
      <c r="P7" s="58"/>
    </row>
    <row r="8" spans="1:16" ht="40.5" x14ac:dyDescent="0.3">
      <c r="A8" s="61" t="s">
        <v>24</v>
      </c>
      <c r="B8" s="62" t="s">
        <v>50</v>
      </c>
      <c r="C8" s="62" t="s">
        <v>25</v>
      </c>
      <c r="D8" s="62" t="s">
        <v>51</v>
      </c>
      <c r="E8" s="62" t="s">
        <v>52</v>
      </c>
      <c r="F8" s="63" t="s">
        <v>26</v>
      </c>
      <c r="G8" s="55"/>
      <c r="I8" s="55"/>
      <c r="J8" s="55"/>
      <c r="K8" s="55"/>
      <c r="M8" s="55"/>
      <c r="N8" s="55"/>
      <c r="O8" s="55"/>
    </row>
    <row r="9" spans="1:16" ht="23.25" thickBot="1" x14ac:dyDescent="0.35">
      <c r="A9" s="64">
        <f>'Расчет объема финансирования'!A10</f>
        <v>0</v>
      </c>
      <c r="B9" s="79">
        <f>IF(A9="1 группа",формула!C18,IF(A9="2 группа",формула!C19,IF(A9="3 группа",формула!C20,IF(A9="4 группа",формула!C21,))))</f>
        <v>0</v>
      </c>
      <c r="C9" s="79">
        <f>IF(A9="1 группа",формула!D18,IF(A9="2 группа",формула!D19,IF(A9="3 группа",формула!D20,IF(A9="4 группа",формула!D21,))))</f>
        <v>0</v>
      </c>
      <c r="D9" s="79">
        <f>B9*'Расчет объема финансирования'!B16</f>
        <v>0</v>
      </c>
      <c r="E9" s="79">
        <f>('Расчет объема финансирования'!C16+'Расчет объема финансирования'!D16+'Расчет объема финансирования'!E16+'Расчет объема финансирования'!F16)*C9</f>
        <v>0</v>
      </c>
      <c r="F9" s="80">
        <f>D9+E9</f>
        <v>0</v>
      </c>
      <c r="G9" s="55"/>
      <c r="I9" s="55"/>
      <c r="J9" s="55"/>
      <c r="K9" s="55"/>
      <c r="P9" s="58"/>
    </row>
    <row r="10" spans="1:16" x14ac:dyDescent="0.3">
      <c r="A10" s="55"/>
      <c r="B10" s="55"/>
      <c r="C10" s="55"/>
      <c r="G10" s="55"/>
      <c r="H10" s="55"/>
      <c r="I10" s="55"/>
      <c r="J10" s="55"/>
      <c r="K10" s="55"/>
      <c r="L10" s="55"/>
      <c r="P10" s="58"/>
    </row>
    <row r="12" spans="1:16" ht="25.5" x14ac:dyDescent="0.35">
      <c r="A12" s="52" t="s">
        <v>28</v>
      </c>
    </row>
    <row r="14" spans="1:16" ht="60.75" x14ac:dyDescent="0.3">
      <c r="A14" s="107" t="s">
        <v>18</v>
      </c>
      <c r="B14" s="109"/>
      <c r="C14" s="55"/>
    </row>
    <row r="15" spans="1:16" ht="23.25" thickBot="1" x14ac:dyDescent="0.35">
      <c r="A15" s="108">
        <f>G4+F9</f>
        <v>0</v>
      </c>
      <c r="B15" s="110"/>
      <c r="C15" s="55"/>
    </row>
    <row r="18" spans="2:13" x14ac:dyDescent="0.3">
      <c r="K18" s="55"/>
      <c r="L18" s="55"/>
      <c r="M18" s="55"/>
    </row>
    <row r="19" spans="2:13" x14ac:dyDescent="0.3">
      <c r="B19" s="111"/>
      <c r="C19" s="111"/>
      <c r="D19" s="111"/>
      <c r="E19" s="111"/>
      <c r="F19" s="111"/>
      <c r="K19" s="55"/>
      <c r="L19" s="55"/>
      <c r="M19" s="55"/>
    </row>
    <row r="20" spans="2:13" x14ac:dyDescent="0.3">
      <c r="K20" s="55"/>
      <c r="L20" s="55"/>
      <c r="M20" s="55"/>
    </row>
    <row r="21" spans="2:13" x14ac:dyDescent="0.3">
      <c r="K21" s="55"/>
      <c r="L21" s="55"/>
      <c r="M21" s="55"/>
    </row>
    <row r="22" spans="2:13" x14ac:dyDescent="0.3">
      <c r="K22" s="55"/>
      <c r="L22" s="55"/>
      <c r="M22" s="55"/>
    </row>
  </sheetData>
  <sheetProtection algorithmName="SHA-512" hashValue="GIDh/wxenhsiB8CW9xvBz+HtFbpO48SRvJ7BdJLcUsRzG9vXx0WhlS8Lr0l9Mwxr8VyJ+GEMrAZwTT0TwnsThw==" saltValue="aYzPnbnN8BjLLdTB3IacFw==" spinCount="100000" sheet="1" objects="1" scenarios="1" selectLockedCells="1" selectUnlockedCells="1"/>
  <pageMargins left="0.15748031496062992" right="0.15748031496062992" top="0.78740157480314965" bottom="0.15748031496062992" header="0.74803149606299213" footer="0.15748031496062992"/>
  <pageSetup paperSize="9" scale="32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FF4B"/>
    <pageSetUpPr fitToPage="1"/>
  </sheetPr>
  <dimension ref="A1:Y24"/>
  <sheetViews>
    <sheetView zoomScale="70" zoomScaleNormal="70" workbookViewId="0">
      <selection activeCell="B24" sqref="B24"/>
    </sheetView>
  </sheetViews>
  <sheetFormatPr defaultColWidth="9.140625" defaultRowHeight="18.75" x14ac:dyDescent="0.3"/>
  <cols>
    <col min="1" max="1" width="19.85546875" style="1" customWidth="1"/>
    <col min="2" max="3" width="19.85546875" style="2" customWidth="1"/>
    <col min="4" max="21" width="19.85546875" style="1" customWidth="1"/>
    <col min="22" max="30" width="15.7109375" style="1" customWidth="1"/>
    <col min="31" max="34" width="15.28515625" style="1" customWidth="1"/>
    <col min="35" max="16384" width="9.140625" style="1"/>
  </cols>
  <sheetData>
    <row r="1" spans="1:25" ht="24" customHeight="1" x14ac:dyDescent="0.3">
      <c r="A1" s="43"/>
      <c r="B1" s="44"/>
      <c r="C1" s="44"/>
      <c r="D1" s="44" t="s">
        <v>9</v>
      </c>
      <c r="E1" s="44"/>
      <c r="F1" s="45"/>
      <c r="G1" s="101"/>
      <c r="H1" s="43"/>
      <c r="I1" s="44"/>
      <c r="J1" s="44"/>
      <c r="K1" s="44" t="s">
        <v>9</v>
      </c>
      <c r="L1" s="44"/>
      <c r="M1" s="45"/>
      <c r="R1" s="101"/>
    </row>
    <row r="2" spans="1:25" x14ac:dyDescent="0.3">
      <c r="A2" s="3"/>
      <c r="B2" s="23"/>
      <c r="C2" s="33" t="s">
        <v>2</v>
      </c>
      <c r="D2" s="31"/>
      <c r="E2" s="24"/>
      <c r="F2" s="34" t="s">
        <v>2</v>
      </c>
      <c r="G2" s="103"/>
      <c r="H2" s="3"/>
      <c r="I2" s="35"/>
      <c r="J2" s="35" t="s">
        <v>3</v>
      </c>
      <c r="K2" s="37"/>
      <c r="L2" s="36"/>
      <c r="M2" s="34" t="s">
        <v>3</v>
      </c>
      <c r="R2" s="102"/>
    </row>
    <row r="3" spans="1:25" s="98" customFormat="1" ht="56.25" x14ac:dyDescent="0.25">
      <c r="A3" s="97" t="s">
        <v>4</v>
      </c>
      <c r="B3" s="25" t="s">
        <v>41</v>
      </c>
      <c r="C3" s="25" t="s">
        <v>42</v>
      </c>
      <c r="D3" s="25" t="s">
        <v>43</v>
      </c>
      <c r="E3" s="26" t="s">
        <v>44</v>
      </c>
      <c r="F3" s="99" t="s">
        <v>45</v>
      </c>
      <c r="G3" s="104"/>
      <c r="H3" s="97" t="s">
        <v>4</v>
      </c>
      <c r="I3" s="25" t="s">
        <v>41</v>
      </c>
      <c r="J3" s="25" t="s">
        <v>42</v>
      </c>
      <c r="K3" s="25" t="s">
        <v>43</v>
      </c>
      <c r="L3" s="26" t="s">
        <v>44</v>
      </c>
      <c r="M3" s="99" t="s">
        <v>45</v>
      </c>
      <c r="R3" s="104"/>
    </row>
    <row r="4" spans="1:25" ht="20.25" x14ac:dyDescent="0.3">
      <c r="A4" s="40" t="s">
        <v>49</v>
      </c>
      <c r="B4" s="27">
        <v>16780.73</v>
      </c>
      <c r="C4" s="27">
        <v>35707.74</v>
      </c>
      <c r="D4" s="27">
        <v>40032.839999999997</v>
      </c>
      <c r="E4" s="28">
        <v>67125.39</v>
      </c>
      <c r="F4" s="100">
        <v>83630.48</v>
      </c>
      <c r="G4" s="105"/>
      <c r="H4" s="40" t="s">
        <v>49</v>
      </c>
      <c r="I4" s="27">
        <v>19554.73</v>
      </c>
      <c r="J4" s="27">
        <v>41254.74</v>
      </c>
      <c r="K4" s="27">
        <v>46273.84</v>
      </c>
      <c r="L4" s="28">
        <v>77526.39</v>
      </c>
      <c r="M4" s="100">
        <v>96631.48</v>
      </c>
      <c r="R4" s="105"/>
    </row>
    <row r="5" spans="1:25" ht="19.5" thickBot="1" x14ac:dyDescent="0.35">
      <c r="G5" s="96"/>
      <c r="R5" s="96"/>
    </row>
    <row r="6" spans="1:25" ht="23.25" x14ac:dyDescent="0.3">
      <c r="A6" s="41"/>
      <c r="B6" s="32"/>
      <c r="C6" s="32"/>
      <c r="D6" s="32" t="s">
        <v>10</v>
      </c>
      <c r="E6" s="32"/>
      <c r="F6" s="32"/>
      <c r="G6" s="101"/>
      <c r="H6" s="41"/>
      <c r="I6" s="32"/>
      <c r="J6" s="32"/>
      <c r="K6" s="32" t="s">
        <v>10</v>
      </c>
      <c r="L6" s="32"/>
      <c r="M6" s="32"/>
      <c r="R6" s="101"/>
    </row>
    <row r="7" spans="1:25" x14ac:dyDescent="0.3">
      <c r="A7" s="29"/>
      <c r="B7" s="23"/>
      <c r="C7" s="33" t="s">
        <v>2</v>
      </c>
      <c r="D7" s="31"/>
      <c r="E7" s="24"/>
      <c r="F7" s="34" t="s">
        <v>2</v>
      </c>
      <c r="G7" s="103"/>
      <c r="H7" s="29"/>
      <c r="I7" s="35"/>
      <c r="J7" s="35" t="s">
        <v>3</v>
      </c>
      <c r="K7" s="37"/>
      <c r="L7" s="36"/>
      <c r="M7" s="34" t="s">
        <v>3</v>
      </c>
      <c r="R7" s="102"/>
    </row>
    <row r="8" spans="1:25" ht="56.25" x14ac:dyDescent="0.3">
      <c r="A8" s="30" t="s">
        <v>4</v>
      </c>
      <c r="B8" s="25" t="s">
        <v>41</v>
      </c>
      <c r="C8" s="25" t="s">
        <v>42</v>
      </c>
      <c r="D8" s="25" t="s">
        <v>43</v>
      </c>
      <c r="E8" s="26" t="s">
        <v>44</v>
      </c>
      <c r="F8" s="99" t="s">
        <v>45</v>
      </c>
      <c r="G8" s="104"/>
      <c r="H8" s="30" t="s">
        <v>4</v>
      </c>
      <c r="I8" s="25" t="s">
        <v>41</v>
      </c>
      <c r="J8" s="25" t="s">
        <v>42</v>
      </c>
      <c r="K8" s="25" t="s">
        <v>43</v>
      </c>
      <c r="L8" s="26" t="s">
        <v>44</v>
      </c>
      <c r="M8" s="99" t="s">
        <v>45</v>
      </c>
      <c r="R8" s="104"/>
    </row>
    <row r="9" spans="1:25" ht="20.25" x14ac:dyDescent="0.3">
      <c r="A9" s="40" t="s">
        <v>49</v>
      </c>
      <c r="B9" s="27">
        <v>21625.98</v>
      </c>
      <c r="C9" s="27">
        <v>46369.04</v>
      </c>
      <c r="D9" s="27">
        <v>52026.92</v>
      </c>
      <c r="E9" s="28">
        <v>87115.209999999992</v>
      </c>
      <c r="F9" s="100">
        <v>108616.76</v>
      </c>
      <c r="G9" s="105"/>
      <c r="H9" s="40" t="s">
        <v>49</v>
      </c>
      <c r="I9" s="27">
        <v>24398.98</v>
      </c>
      <c r="J9" s="27">
        <v>51916.04</v>
      </c>
      <c r="K9" s="27">
        <v>58266.92</v>
      </c>
      <c r="L9" s="28">
        <v>97516.209999999992</v>
      </c>
      <c r="M9" s="100">
        <v>121617.76</v>
      </c>
      <c r="R9" s="105"/>
    </row>
    <row r="10" spans="1:25" ht="19.5" thickBot="1" x14ac:dyDescent="0.35">
      <c r="B10" s="1"/>
      <c r="C10" s="1"/>
      <c r="G10" s="96"/>
      <c r="R10" s="96"/>
    </row>
    <row r="11" spans="1:25" ht="23.25" x14ac:dyDescent="0.3">
      <c r="A11" s="38"/>
      <c r="B11" s="39"/>
      <c r="C11" s="39"/>
      <c r="D11" s="39" t="s">
        <v>11</v>
      </c>
      <c r="E11" s="39"/>
      <c r="F11" s="39"/>
      <c r="G11" s="101"/>
      <c r="H11" s="38"/>
      <c r="I11" s="39"/>
      <c r="J11" s="39"/>
      <c r="K11" s="39" t="s">
        <v>11</v>
      </c>
      <c r="L11" s="39"/>
      <c r="M11" s="39"/>
      <c r="R11" s="101"/>
    </row>
    <row r="12" spans="1:25" x14ac:dyDescent="0.3">
      <c r="A12" s="29"/>
      <c r="B12" s="23"/>
      <c r="C12" s="33" t="s">
        <v>2</v>
      </c>
      <c r="D12" s="31"/>
      <c r="E12" s="24"/>
      <c r="F12" s="34" t="s">
        <v>2</v>
      </c>
      <c r="G12" s="103"/>
      <c r="H12" s="29"/>
      <c r="I12" s="35"/>
      <c r="J12" s="35" t="s">
        <v>3</v>
      </c>
      <c r="K12" s="37"/>
      <c r="L12" s="36"/>
      <c r="M12" s="34" t="s">
        <v>3</v>
      </c>
      <c r="R12" s="102"/>
    </row>
    <row r="13" spans="1:25" ht="56.25" x14ac:dyDescent="0.3">
      <c r="A13" s="30" t="s">
        <v>4</v>
      </c>
      <c r="B13" s="25" t="s">
        <v>41</v>
      </c>
      <c r="C13" s="25" t="s">
        <v>42</v>
      </c>
      <c r="D13" s="25" t="s">
        <v>43</v>
      </c>
      <c r="E13" s="26" t="s">
        <v>44</v>
      </c>
      <c r="F13" s="99" t="s">
        <v>45</v>
      </c>
      <c r="G13" s="104"/>
      <c r="H13" s="30" t="s">
        <v>4</v>
      </c>
      <c r="I13" s="25" t="s">
        <v>41</v>
      </c>
      <c r="J13" s="25" t="s">
        <v>42</v>
      </c>
      <c r="K13" s="25" t="s">
        <v>43</v>
      </c>
      <c r="L13" s="26" t="s">
        <v>44</v>
      </c>
      <c r="M13" s="99" t="s">
        <v>45</v>
      </c>
      <c r="R13" s="104"/>
    </row>
    <row r="14" spans="1:25" ht="18.75" customHeight="1" x14ac:dyDescent="0.3">
      <c r="A14" s="40" t="s">
        <v>49</v>
      </c>
      <c r="B14" s="27">
        <v>17626.5</v>
      </c>
      <c r="C14" s="27">
        <v>37480.660000000003</v>
      </c>
      <c r="D14" s="27">
        <v>42027.240000000005</v>
      </c>
      <c r="E14" s="28">
        <v>70448.740000000005</v>
      </c>
      <c r="F14" s="100">
        <v>87784.16</v>
      </c>
      <c r="G14" s="105"/>
      <c r="H14" s="40" t="s">
        <v>49</v>
      </c>
      <c r="I14" s="27">
        <v>20399.5</v>
      </c>
      <c r="J14" s="27">
        <v>43027.66</v>
      </c>
      <c r="K14" s="27">
        <v>48267.240000000005</v>
      </c>
      <c r="L14" s="28">
        <v>80849.740000000005</v>
      </c>
      <c r="M14" s="100">
        <v>100785.16</v>
      </c>
      <c r="R14" s="105"/>
    </row>
    <row r="15" spans="1:25" x14ac:dyDescent="0.3">
      <c r="B15" s="1"/>
      <c r="C15" s="1"/>
    </row>
    <row r="16" spans="1:25" x14ac:dyDescent="0.3">
      <c r="A16" s="5" t="s">
        <v>15</v>
      </c>
      <c r="B16" s="1"/>
      <c r="C16" s="1"/>
      <c r="T16" s="20"/>
      <c r="U16" s="20"/>
      <c r="V16" s="20"/>
      <c r="W16" s="20"/>
      <c r="X16" s="20"/>
      <c r="Y16" s="20"/>
    </row>
    <row r="17" spans="1:12" ht="37.5" x14ac:dyDescent="0.3">
      <c r="A17" s="22" t="s">
        <v>46</v>
      </c>
      <c r="B17" s="47" t="s">
        <v>14</v>
      </c>
      <c r="C17" s="47" t="s">
        <v>47</v>
      </c>
      <c r="D17" s="47" t="s">
        <v>48</v>
      </c>
    </row>
    <row r="18" spans="1:12" x14ac:dyDescent="0.3">
      <c r="A18" s="6" t="s">
        <v>5</v>
      </c>
      <c r="B18" s="7">
        <v>3.75</v>
      </c>
      <c r="C18" s="8">
        <f>ROUND(D18/2,0)</f>
        <v>6923</v>
      </c>
      <c r="D18" s="8">
        <f>ROUND(B18*$B$23,0)</f>
        <v>13845</v>
      </c>
    </row>
    <row r="19" spans="1:12" x14ac:dyDescent="0.3">
      <c r="A19" s="9" t="s">
        <v>6</v>
      </c>
      <c r="B19" s="10">
        <v>3.92</v>
      </c>
      <c r="C19" s="11">
        <f t="shared" ref="C19:C21" si="0">ROUND(D19/2,0)</f>
        <v>7237</v>
      </c>
      <c r="D19" s="11">
        <f t="shared" ref="D19:D21" si="1">ROUND(B19*$B$23,0)</f>
        <v>14473</v>
      </c>
      <c r="H19" s="88" t="s">
        <v>19</v>
      </c>
      <c r="I19" s="88" t="s">
        <v>20</v>
      </c>
    </row>
    <row r="20" spans="1:12" x14ac:dyDescent="0.3">
      <c r="A20" s="12" t="s">
        <v>7</v>
      </c>
      <c r="B20" s="13">
        <v>4.08</v>
      </c>
      <c r="C20" s="14">
        <f t="shared" si="0"/>
        <v>7532</v>
      </c>
      <c r="D20" s="14">
        <f t="shared" si="1"/>
        <v>15063</v>
      </c>
      <c r="H20" s="88" t="s">
        <v>27</v>
      </c>
      <c r="I20" s="88" t="s">
        <v>12</v>
      </c>
      <c r="J20" s="88" t="s">
        <v>13</v>
      </c>
    </row>
    <row r="21" spans="1:12" x14ac:dyDescent="0.3">
      <c r="A21" s="6" t="s">
        <v>8</v>
      </c>
      <c r="B21" s="7">
        <v>4.25</v>
      </c>
      <c r="C21" s="8">
        <f t="shared" si="0"/>
        <v>7846</v>
      </c>
      <c r="D21" s="8">
        <f t="shared" si="1"/>
        <v>15691</v>
      </c>
      <c r="H21" s="88" t="s">
        <v>5</v>
      </c>
      <c r="I21" s="88" t="s">
        <v>6</v>
      </c>
      <c r="J21" s="88" t="s">
        <v>7</v>
      </c>
      <c r="K21" s="88" t="s">
        <v>8</v>
      </c>
      <c r="L21" s="88"/>
    </row>
    <row r="22" spans="1:12" x14ac:dyDescent="0.3">
      <c r="B22" s="1"/>
    </row>
    <row r="23" spans="1:12" x14ac:dyDescent="0.3">
      <c r="A23" s="4" t="s">
        <v>1</v>
      </c>
      <c r="B23" s="4">
        <v>3692</v>
      </c>
    </row>
    <row r="24" spans="1:12" x14ac:dyDescent="0.3">
      <c r="B24" s="1"/>
      <c r="E24" s="46"/>
    </row>
  </sheetData>
  <sheetProtection algorithmName="SHA-512" hashValue="uSmakbqlFL9lwNnADXN0NC0zskg0DQe89OUwgAv2BRZYTV7sXhiCPwOsvLVGA6l9Jb60qZDwFeL0aYN/Ol7AWQ==" saltValue="6H4ANeBF3vkXEofAi6NqBg==" spinCount="100000" sheet="1" objects="1" scenarios="1" selectLockedCells="1" selectUnlockedCells="1"/>
  <pageMargins left="0" right="0" top="0" bottom="0" header="0" footer="0"/>
  <pageSetup paperSize="9" scale="4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Расчет объема финансирования</vt:lpstr>
      <vt:lpstr>Расчет</vt:lpstr>
      <vt:lpstr>формула</vt:lpstr>
      <vt:lpstr>'Расчет объема финансирования'!Область_печати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Балжан Шаингориевна Альбиева</dc:creator>
  <cp:lastModifiedBy>Салтанат Тагаевна Жаникенова</cp:lastModifiedBy>
  <cp:lastPrinted>2020-01-05T10:56:26Z</cp:lastPrinted>
  <dcterms:created xsi:type="dcterms:W3CDTF">2017-04-19T13:48:19Z</dcterms:created>
  <dcterms:modified xsi:type="dcterms:W3CDTF">2023-11-10T09:08:29Z</dcterms:modified>
</cp:coreProperties>
</file>