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58863B06-85CA-47A1-9B8F-EE13F18A7338}" xr6:coauthVersionLast="47" xr6:coauthVersionMax="47" xr10:uidLastSave="{00000000-0000-0000-0000-000000000000}"/>
  <workbookProtection workbookAlgorithmName="SHA-512" workbookHashValue="Uwe52owL00MVNinCywDOrvdkcxyCHA+YM0/qumzV3p1IQT0K7+EVzvhMbJFAFUOjxXP1j3mUeRno6wL84OBydg==" workbookSaltValue="/y9pKfBbV3oWoPlZPUCeXA==" workbookSpinCount="100000" lockStructure="1"/>
  <bookViews>
    <workbookView xWindow="-120" yWindow="-120" windowWidth="29040" windowHeight="15720" tabRatio="894" xr2:uid="{00000000-000D-0000-FFFF-FFFF00000000}"/>
  </bookViews>
  <sheets>
    <sheet name="Расчет объема финансирования" sheetId="50" r:id="rId1"/>
    <sheet name="Расчет" sheetId="51" state="hidden" r:id="rId2"/>
    <sheet name="формула" sheetId="52" state="hidden" r:id="rId3"/>
  </sheets>
  <definedNames>
    <definedName name="_xlnm._FilterDatabase" localSheetId="1" hidden="1">Расчет!#REF!</definedName>
    <definedName name="_xlnm._FilterDatabase" localSheetId="0" hidden="1">'Расчет объема финансирования'!#REF!</definedName>
    <definedName name="_xlnm.Print_Titles" localSheetId="1">Расчет!$A:$B,Расчет!#REF!</definedName>
    <definedName name="_xlnm.Print_Titles" localSheetId="0">'Расчет объема финансирования'!$A:$B,'Расчет объема финансирования'!#REF!</definedName>
    <definedName name="_xlnm.Print_Area" localSheetId="1">Расчет!#REF!</definedName>
    <definedName name="_xlnm.Print_Area" localSheetId="0">'Расчет объема финансирования'!$A$1:$O$16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50" l="1"/>
  <c r="C45" i="50"/>
  <c r="D45" i="50"/>
  <c r="E45" i="50"/>
  <c r="C46" i="50"/>
  <c r="E46" i="50"/>
  <c r="C47" i="50"/>
  <c r="D47" i="50"/>
  <c r="E47" i="50"/>
  <c r="B46" i="50"/>
  <c r="B47" i="50"/>
  <c r="B45" i="50"/>
  <c r="E40" i="50"/>
  <c r="D40" i="50"/>
  <c r="C40" i="50"/>
  <c r="B40" i="50"/>
  <c r="F39" i="50"/>
  <c r="F38" i="50"/>
  <c r="F37" i="50"/>
  <c r="E32" i="50"/>
  <c r="D32" i="50"/>
  <c r="C32" i="50"/>
  <c r="B32" i="50"/>
  <c r="F31" i="50"/>
  <c r="F30" i="50"/>
  <c r="F29" i="50"/>
  <c r="E24" i="50"/>
  <c r="D24" i="50"/>
  <c r="C24" i="50"/>
  <c r="B24" i="50"/>
  <c r="F23" i="50"/>
  <c r="F22" i="50"/>
  <c r="F21" i="50"/>
  <c r="F24" i="50" l="1"/>
  <c r="B48" i="50"/>
  <c r="F40" i="50"/>
  <c r="F32" i="50"/>
  <c r="D5" i="51" l="1"/>
  <c r="E6" i="51"/>
  <c r="E5" i="51"/>
  <c r="E4" i="51"/>
  <c r="D6" i="51"/>
  <c r="D4" i="51"/>
  <c r="C6" i="51"/>
  <c r="C5" i="51"/>
  <c r="C4" i="51"/>
  <c r="B6" i="51"/>
  <c r="B5" i="51"/>
  <c r="B4" i="51"/>
  <c r="E48" i="50"/>
  <c r="D48" i="50"/>
  <c r="C48" i="50"/>
  <c r="C24" i="52"/>
  <c r="C23" i="52"/>
  <c r="C22" i="52"/>
  <c r="C21" i="52"/>
  <c r="F4" i="51" l="1"/>
  <c r="F6" i="51"/>
  <c r="F5" i="51"/>
  <c r="F7" i="51" l="1"/>
  <c r="A12" i="51"/>
  <c r="B12" i="51" s="1"/>
  <c r="F47" i="50" l="1"/>
  <c r="F46" i="50"/>
  <c r="F45" i="50"/>
  <c r="F48" i="50" l="1"/>
  <c r="C12" i="51" l="1"/>
  <c r="A18" i="51" s="1"/>
  <c r="F55" i="50" l="1"/>
  <c r="F53" i="50" l="1"/>
  <c r="F52" i="50"/>
  <c r="F54" i="50"/>
  <c r="F60" i="50"/>
  <c r="F59" i="50" l="1"/>
  <c r="F57" i="50"/>
  <c r="F58" i="50"/>
</calcChain>
</file>

<file path=xl/sharedStrings.xml><?xml version="1.0" encoding="utf-8"?>
<sst xmlns="http://schemas.openxmlformats.org/spreadsheetml/2006/main" count="181" uniqueCount="79">
  <si>
    <t>ИТОГО</t>
  </si>
  <si>
    <t>МРП</t>
  </si>
  <si>
    <t>Общеобразовательные</t>
  </si>
  <si>
    <t>1 группа</t>
  </si>
  <si>
    <t>2 группа</t>
  </si>
  <si>
    <t>3 группа</t>
  </si>
  <si>
    <t>4 группа</t>
  </si>
  <si>
    <t>Экология</t>
  </si>
  <si>
    <t>Радиация</t>
  </si>
  <si>
    <t>Коэф-ент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</si>
  <si>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</si>
  <si>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</si>
  <si>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</si>
  <si>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</si>
  <si>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</si>
  <si>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ИТОГО объем подушевого финансирования</t>
  </si>
  <si>
    <t>Город</t>
  </si>
  <si>
    <t>Село</t>
  </si>
  <si>
    <t>2. Выберите из раскрывающегося списка</t>
  </si>
  <si>
    <t>3. Выберите из раскрывающегося списка</t>
  </si>
  <si>
    <t>2. Расчет коммунальных затрат</t>
  </si>
  <si>
    <t>Группа</t>
  </si>
  <si>
    <t>Норматив</t>
  </si>
  <si>
    <t>Объем комм.затрат</t>
  </si>
  <si>
    <t>Без доплат</t>
  </si>
  <si>
    <t>4. Объем подушевого финансирования</t>
  </si>
  <si>
    <t>Обычное обучение</t>
  </si>
  <si>
    <t>А</t>
  </si>
  <si>
    <t>Б</t>
  </si>
  <si>
    <t>В</t>
  </si>
  <si>
    <t>Г</t>
  </si>
  <si>
    <t>ГРУППА</t>
  </si>
  <si>
    <t xml:space="preserve">1 группа: Мангистауской области, г.Алматы </t>
  </si>
  <si>
    <t xml:space="preserve">2 группа: Алматинской, Актюбинской, Атырауской, Жамбылской, Карагандинской, Кызылординской, Туркестанской областей, г.Нур-Султан и Шымкент </t>
  </si>
  <si>
    <t>3 группа: ЗКО, Костанайской, Павлодарской, СКО</t>
  </si>
  <si>
    <t>4 группа: Акмолинской, ВКО</t>
  </si>
  <si>
    <t>город</t>
  </si>
  <si>
    <t>обычный регион</t>
  </si>
  <si>
    <t>экология</t>
  </si>
  <si>
    <t>радиация</t>
  </si>
  <si>
    <t>село</t>
  </si>
  <si>
    <t>ООП</t>
  </si>
  <si>
    <t>Индивидуальные</t>
  </si>
  <si>
    <t>S, в т.ч. комм.усл + интернет</t>
  </si>
  <si>
    <t>1. Территориальная принадлежность (месторасположение: город/село)</t>
  </si>
  <si>
    <t>1. Выберите из раскрывающегося списка</t>
  </si>
  <si>
    <t>2. Виды доплат (без доплат, экология, радиация)</t>
  </si>
  <si>
    <t>3. Группа (в зависимости от нормы расходов на текущее содержание организаций)</t>
  </si>
  <si>
    <t>Вид образовательной программы</t>
  </si>
  <si>
    <t>Инклюзивное</t>
  </si>
  <si>
    <t>Индивидуальные занятия</t>
  </si>
  <si>
    <t>4. Прогнозный контингент, обучающихся</t>
  </si>
  <si>
    <t>5. Объем подушевого финансирования  (тенге)</t>
  </si>
  <si>
    <t xml:space="preserve">2 группа: Алматинской, Актюбинской, Атырауской, Жамбылской, Карагандинской, Кызылординской, Туркестанской областей, г.Астана и Шымкент </t>
  </si>
  <si>
    <t>(норматив - ком.услуги и интернет)</t>
  </si>
  <si>
    <t>ИТОГО ОБЪЕМ ПОДУШЕВОГО ФИНАНСИРОВАНИЯ, в год</t>
  </si>
  <si>
    <t>ИТОГО ОБЪЕМ ПОДУШЕВОГО ФИНАНСИРОВАНИЯ, в месяц</t>
  </si>
  <si>
    <t>Для первой смены</t>
  </si>
  <si>
    <t>Для второй смены</t>
  </si>
  <si>
    <t>Для третье смены</t>
  </si>
  <si>
    <t>ИТОГО ОБЪЕМ ПОДУШЕВОГО ФИНАНСИРОВАНИЯ по первой смене, в год</t>
  </si>
  <si>
    <t>ИТОГО ОБЪЕМ ПОДУШЕВОГО ФИНАНСИРОВАНИЯ по второй смене, в год</t>
  </si>
  <si>
    <t>ИТОГО ОБЪЕМ ПОДУШЕВОГО ФИНАНСИРОВАНИЯ по третьей смене, в год</t>
  </si>
  <si>
    <t>ИТОГО ОБЪЕМ ПОДУШЕВОГО ФИНАНСИРОВАНИЯ по первой смене, в месяц</t>
  </si>
  <si>
    <t>ИТОГО ОБЪЕМ ПОДУШЕВОГО ФИНАНСИРОВАНИЯ по второй смене, в месяц</t>
  </si>
  <si>
    <t>ИТОГО ОБЪЕМ ПОДУШЕВОГО ФИНАНСИРОВАНИЯ по третьей смене, в месяц</t>
  </si>
  <si>
    <t>4. Проставьте контингент в ячейки B18 C18 D18 E18 (при наличии)</t>
  </si>
  <si>
    <t>Общий контингент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</si>
  <si>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</si>
  <si>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</si>
  <si>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РАСЧЕТ ОБЪЕМА ПОДУШЕВОГО ФИНАНСИРОВАНИЯ ДЛЯ ОРГАНИЗАЦИЙ ТиПО НА 2027 ГОД</t>
  </si>
  <si>
    <t>5. Проставьте контингент в ячейки В19 C19 D19 E19 (при наличии)</t>
  </si>
  <si>
    <t>6. Проставьте контингент в ячейки В20 С20 D20 Е20 (при наличии)</t>
  </si>
  <si>
    <t>7. Проставьте контингент в ячейки B26 C26 D267 E26 (при наличии)</t>
  </si>
  <si>
    <t>8. Проставьте контингент в ячейки В27 C27 D27 E27 (при наличии)</t>
  </si>
  <si>
    <t>9. Проставьте контингент в ячейки В28 С28  D28  Е28  (при наличии)</t>
  </si>
  <si>
    <t>10. Проставьте контингент в ячейки B34 C34 D34 E34(при наличии)</t>
  </si>
  <si>
    <t>11. Проставьте контингент в ячейки В35 C35 D35 E35(при наличии)</t>
  </si>
  <si>
    <t>12.Проставьте контингент в ячейки В36 С36 D36 Е36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</si>
</sst>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0.00000"/>
    <numFmt numFmtId="168" formatCode="0.000000000"/>
    <numFmt numFmtId="169" formatCode="#,##0.000000"/>
  </numFmts>
  <fonts count="2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</cellStyleXfs>
  <cellXfs count="122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4" fillId="0" borderId="0" xfId="0" applyFont="1" applyAlignment="1"/>
    <xf numFmtId="3" fontId="1" fillId="0" borderId="0" xfId="0" applyNumberFormat="1" applyFont="1" applyFill="1"/>
    <xf numFmtId="0" fontId="12" fillId="4" borderId="2" xfId="0" applyFont="1" applyFill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4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0" xfId="0" applyFont="1"/>
    <xf numFmtId="3" fontId="15" fillId="0" borderId="0" xfId="0" applyNumberFormat="1" applyFont="1" applyFill="1"/>
    <xf numFmtId="3" fontId="15" fillId="0" borderId="0" xfId="0" applyNumberFormat="1" applyFont="1"/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wrapText="1"/>
    </xf>
    <xf numFmtId="0" fontId="12" fillId="0" borderId="8" xfId="0" applyFont="1" applyBorder="1"/>
    <xf numFmtId="166" fontId="12" fillId="0" borderId="8" xfId="0" applyNumberFormat="1" applyFont="1" applyBorder="1" applyAlignment="1">
      <alignment horizontal="center"/>
    </xf>
    <xf numFmtId="3" fontId="13" fillId="4" borderId="9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/>
    <xf numFmtId="3" fontId="12" fillId="0" borderId="16" xfId="0" applyNumberFormat="1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6" fillId="4" borderId="4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>
      <alignment wrapText="1"/>
    </xf>
    <xf numFmtId="3" fontId="16" fillId="3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3" fontId="3" fillId="4" borderId="5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4" borderId="6" xfId="0" applyNumberFormat="1" applyFont="1" applyFill="1" applyBorder="1" applyAlignment="1" applyProtection="1">
      <alignment horizontal="center" vertical="center" wrapText="1"/>
      <protection hidden="1"/>
    </xf>
    <xf numFmtId="3" fontId="3" fillId="4" borderId="11" xfId="0" applyNumberFormat="1" applyFont="1" applyFill="1" applyBorder="1" applyAlignment="1"/>
    <xf numFmtId="3" fontId="9" fillId="4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>
      <alignment horizontal="left" vertical="center"/>
    </xf>
    <xf numFmtId="3" fontId="12" fillId="0" borderId="8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Fill="1" applyAlignment="1">
      <alignment horizontal="left" vertical="center"/>
    </xf>
    <xf numFmtId="0" fontId="3" fillId="3" borderId="15" xfId="0" applyFont="1" applyFill="1" applyBorder="1" applyAlignment="1" applyProtection="1">
      <alignment horizontal="center" vertical="center"/>
      <protection locked="0" hidden="1"/>
    </xf>
    <xf numFmtId="0" fontId="22" fillId="0" borderId="0" xfId="0" applyFont="1"/>
    <xf numFmtId="0" fontId="10" fillId="0" borderId="0" xfId="0" applyFont="1" applyAlignment="1">
      <alignment horizontal="center" vertical="center"/>
    </xf>
    <xf numFmtId="0" fontId="23" fillId="0" borderId="0" xfId="0" applyFont="1"/>
    <xf numFmtId="0" fontId="11" fillId="0" borderId="0" xfId="0" applyFont="1"/>
    <xf numFmtId="0" fontId="2" fillId="0" borderId="0" xfId="0" applyFont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26" fillId="0" borderId="1" xfId="0" applyFont="1" applyBorder="1"/>
    <xf numFmtId="0" fontId="26" fillId="0" borderId="1" xfId="0" applyFont="1" applyBorder="1" applyAlignment="1">
      <alignment horizontal="center"/>
    </xf>
    <xf numFmtId="3" fontId="0" fillId="0" borderId="1" xfId="0" applyNumberFormat="1" applyBorder="1"/>
    <xf numFmtId="0" fontId="26" fillId="0" borderId="0" xfId="0" applyFont="1"/>
    <xf numFmtId="3" fontId="26" fillId="0" borderId="0" xfId="0" applyNumberFormat="1" applyFont="1" applyFill="1" applyBorder="1"/>
    <xf numFmtId="3" fontId="2" fillId="4" borderId="2" xfId="0" applyNumberFormat="1" applyFont="1" applyFill="1" applyBorder="1" applyAlignment="1">
      <alignment horizontal="center"/>
    </xf>
    <xf numFmtId="3" fontId="2" fillId="4" borderId="5" xfId="0" applyNumberFormat="1" applyFont="1" applyFill="1" applyBorder="1" applyAlignment="1">
      <alignment horizontal="center"/>
    </xf>
    <xf numFmtId="3" fontId="2" fillId="4" borderId="7" xfId="0" applyNumberFormat="1" applyFont="1" applyFill="1" applyBorder="1" applyAlignment="1">
      <alignment horizontal="center"/>
    </xf>
    <xf numFmtId="0" fontId="27" fillId="0" borderId="0" xfId="0" applyFont="1"/>
    <xf numFmtId="3" fontId="0" fillId="0" borderId="0" xfId="0" applyNumberFormat="1"/>
    <xf numFmtId="0" fontId="3" fillId="0" borderId="0" xfId="0" applyFont="1"/>
    <xf numFmtId="166" fontId="9" fillId="0" borderId="0" xfId="0" applyNumberFormat="1" applyFont="1" applyAlignment="1">
      <alignment horizontal="center"/>
    </xf>
    <xf numFmtId="3" fontId="3" fillId="0" borderId="13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/>
    </xf>
    <xf numFmtId="4" fontId="15" fillId="0" borderId="3" xfId="0" applyNumberFormat="1" applyFont="1" applyFill="1" applyBorder="1" applyAlignment="1" applyProtection="1">
      <alignment horizontal="center" vertical="center"/>
      <protection hidden="1"/>
    </xf>
    <xf numFmtId="4" fontId="15" fillId="4" borderId="6" xfId="0" applyNumberFormat="1" applyFont="1" applyFill="1" applyBorder="1" applyAlignment="1" applyProtection="1">
      <alignment horizontal="center" vertical="center"/>
      <protection hidden="1"/>
    </xf>
    <xf numFmtId="4" fontId="15" fillId="4" borderId="4" xfId="0" applyNumberFormat="1" applyFont="1" applyFill="1" applyBorder="1" applyAlignment="1" applyProtection="1">
      <alignment horizontal="center" vertical="center"/>
      <protection hidden="1"/>
    </xf>
    <xf numFmtId="4" fontId="15" fillId="4" borderId="9" xfId="0" applyNumberFormat="1" applyFont="1" applyFill="1" applyBorder="1" applyAlignment="1" applyProtection="1">
      <alignment horizontal="center" vertical="center"/>
      <protection hidden="1"/>
    </xf>
    <xf numFmtId="167" fontId="15" fillId="0" borderId="0" xfId="0" applyNumberFormat="1" applyFont="1"/>
    <xf numFmtId="168" fontId="15" fillId="0" borderId="0" xfId="0" applyNumberFormat="1" applyFont="1"/>
    <xf numFmtId="4" fontId="13" fillId="4" borderId="9" xfId="0" applyNumberFormat="1" applyFont="1" applyFill="1" applyBorder="1" applyAlignment="1" applyProtection="1">
      <alignment horizontal="center" vertical="center"/>
      <protection hidden="1"/>
    </xf>
    <xf numFmtId="4" fontId="15" fillId="0" borderId="8" xfId="0" applyNumberFormat="1" applyFont="1" applyFill="1" applyBorder="1" applyAlignment="1" applyProtection="1">
      <alignment horizontal="center" vertical="center"/>
      <protection hidden="1"/>
    </xf>
    <xf numFmtId="169" fontId="15" fillId="0" borderId="0" xfId="0" applyNumberFormat="1" applyFont="1" applyFill="1"/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2" fontId="0" fillId="0" borderId="0" xfId="0" applyNumberFormat="1"/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 readingOrder="1"/>
    </xf>
    <xf numFmtId="0" fontId="25" fillId="0" borderId="1" xfId="0" applyFont="1" applyBorder="1" applyAlignment="1">
      <alignment horizontal="center" vertical="center" wrapText="1" readingOrder="1"/>
    </xf>
    <xf numFmtId="0" fontId="26" fillId="2" borderId="1" xfId="0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6" fillId="6" borderId="1" xfId="0" applyFont="1" applyFill="1" applyBorder="1" applyAlignment="1">
      <alignment horizontal="center"/>
    </xf>
    <xf numFmtId="0" fontId="3" fillId="0" borderId="0" xfId="0" applyFont="1" applyFill="1" applyBorder="1"/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 readingOrder="1"/>
    </xf>
    <xf numFmtId="0" fontId="25" fillId="0" borderId="0" xfId="0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/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</cellXfs>
  <cellStyles count="17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2 2 2" xfId="10" xr:uid="{00000000-0005-0000-0000-000006000000}"/>
    <cellStyle name="Обычный 2 3" xfId="6" xr:uid="{00000000-0005-0000-0000-000007000000}"/>
    <cellStyle name="Обычный 2 4" xfId="8" xr:uid="{00000000-0005-0000-0000-000008000000}"/>
    <cellStyle name="Обычный 2 5" xfId="15" xr:uid="{00000000-0005-0000-0000-000009000000}"/>
    <cellStyle name="Обычный 3" xfId="7" xr:uid="{00000000-0005-0000-0000-00000A000000}"/>
    <cellStyle name="Обычный 3 2" xfId="14" xr:uid="{00000000-0005-0000-0000-00000B000000}"/>
    <cellStyle name="Обычный 4" xfId="16" xr:uid="{00000000-0005-0000-0000-00000C000000}"/>
    <cellStyle name="Обычный 5" xfId="11" xr:uid="{00000000-0005-0000-0000-00000D000000}"/>
    <cellStyle name="Обычный 5 2" xfId="4" xr:uid="{00000000-0005-0000-0000-00000E000000}"/>
    <cellStyle name="Обычный 6" xfId="12" xr:uid="{00000000-0005-0000-0000-00000F000000}"/>
    <cellStyle name="Финансовый 2 2" xfId="13" xr:uid="{00000000-0005-0000-0000-000010000000}"/>
  </cellStyles>
  <dxfs count="0"/>
  <tableStyles count="0" defaultTableStyle="TableStyleMedium2" defaultPivotStyle="PivotStyleLight16"/>
  <colors>
    <mruColors>
      <color rgb="FF99FF99"/>
      <color rgb="FF4BFF4B"/>
      <color rgb="FF66FFFF"/>
      <color rgb="FFFFFF57"/>
      <color rgb="FF6BEB6E"/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W68"/>
  <sheetViews>
    <sheetView tabSelected="1" topLeftCell="A58" zoomScale="85" zoomScaleNormal="85" zoomScaleSheetLayoutView="25" workbookViewId="0">
      <selection activeCell="B45" sqref="B45"/>
    </sheetView>
  </sheetViews>
  <sheetFormatPr defaultColWidth="9.140625" defaultRowHeight="18.75" x14ac:dyDescent="0.3"/>
  <cols>
    <col min="1" max="1" width="29" style="17" customWidth="1"/>
    <col min="2" max="3" width="19.140625" style="8" customWidth="1"/>
    <col min="4" max="5" width="19.140625" style="1" customWidth="1"/>
    <col min="6" max="6" width="19.140625" style="13" customWidth="1"/>
    <col min="7" max="7" width="17.28515625" style="13" customWidth="1"/>
    <col min="8" max="8" width="22.42578125" style="13" customWidth="1"/>
    <col min="9" max="9" width="15.28515625" style="13" customWidth="1"/>
    <col min="10" max="10" width="15.28515625" style="10" customWidth="1"/>
    <col min="11" max="13" width="15.28515625" style="11" customWidth="1"/>
    <col min="14" max="14" width="20.28515625" style="11" customWidth="1"/>
    <col min="15" max="15" width="21.140625" style="11" customWidth="1"/>
    <col min="16" max="16" width="23.85546875" style="1" customWidth="1"/>
    <col min="17" max="17" width="17.85546875" style="1" customWidth="1"/>
    <col min="18" max="19" width="16.140625" style="1" customWidth="1"/>
    <col min="20" max="20" width="16.5703125" style="1" customWidth="1"/>
    <col min="21" max="21" width="17.140625" style="1" customWidth="1"/>
    <col min="22" max="16384" width="9.140625" style="1"/>
  </cols>
  <sheetData>
    <row r="1" spans="1:15" x14ac:dyDescent="0.3">
      <c r="A1" s="42" t="s">
        <v>70</v>
      </c>
      <c r="B1" s="6"/>
      <c r="C1" s="42"/>
      <c r="D1" s="42"/>
      <c r="E1" s="42"/>
      <c r="F1" s="42"/>
      <c r="G1" s="42"/>
      <c r="H1" s="42"/>
      <c r="I1" s="42"/>
      <c r="J1" s="42"/>
      <c r="K1" s="42"/>
      <c r="L1" s="9"/>
      <c r="M1" s="9"/>
      <c r="N1" s="9"/>
      <c r="O1" s="9"/>
    </row>
    <row r="2" spans="1:15" ht="19.5" thickBot="1" x14ac:dyDescent="0.35">
      <c r="A2" s="42"/>
      <c r="B2" s="6"/>
      <c r="C2" s="42"/>
      <c r="D2" s="42"/>
      <c r="E2" s="42"/>
      <c r="F2" s="42"/>
      <c r="G2" s="42"/>
      <c r="H2" s="42"/>
      <c r="I2" s="42"/>
      <c r="J2" s="42"/>
      <c r="K2" s="42"/>
      <c r="L2" s="9"/>
      <c r="M2" s="9"/>
      <c r="N2" s="9"/>
      <c r="O2" s="9"/>
    </row>
    <row r="3" spans="1:15" s="3" customFormat="1" ht="16.5" thickBot="1" x14ac:dyDescent="0.3">
      <c r="A3" s="91" t="s">
        <v>68</v>
      </c>
      <c r="B3" s="92">
        <v>4693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s="3" customFormat="1" ht="33" customHeight="1" x14ac:dyDescent="0.25">
      <c r="A4" s="94" t="s">
        <v>69</v>
      </c>
      <c r="B4" s="94"/>
      <c r="C4" s="94"/>
      <c r="D4" s="94"/>
      <c r="E4" s="94"/>
      <c r="F4" s="94"/>
      <c r="G4" s="94"/>
      <c r="H4" s="94"/>
      <c r="I4" s="93"/>
      <c r="J4" s="4"/>
      <c r="K4" s="5"/>
      <c r="L4" s="5"/>
      <c r="M4" s="5"/>
      <c r="N4" s="5"/>
      <c r="O4" s="5"/>
    </row>
    <row r="5" spans="1:15" ht="21.75" customHeight="1" x14ac:dyDescent="0.3">
      <c r="A5" s="43"/>
      <c r="B5" s="43"/>
      <c r="C5" s="43"/>
      <c r="D5" s="3"/>
      <c r="E5" s="7"/>
      <c r="F5" s="7"/>
      <c r="G5" s="7"/>
      <c r="H5" s="7"/>
      <c r="I5" s="7"/>
      <c r="J5" s="4"/>
      <c r="K5" s="5"/>
    </row>
    <row r="6" spans="1:15" ht="21" thickBot="1" x14ac:dyDescent="0.35">
      <c r="A6" s="2" t="s">
        <v>44</v>
      </c>
      <c r="B6" s="3"/>
      <c r="C6" s="3"/>
      <c r="D6" s="3"/>
      <c r="E6" s="3"/>
      <c r="F6" s="3"/>
      <c r="G6" s="38"/>
      <c r="H6" s="18"/>
      <c r="J6" s="3"/>
      <c r="K6" s="3"/>
      <c r="L6" s="1"/>
      <c r="M6" s="1"/>
      <c r="N6" s="1"/>
      <c r="O6" s="1"/>
    </row>
    <row r="7" spans="1:15" ht="21" thickBot="1" x14ac:dyDescent="0.35">
      <c r="A7" s="56"/>
      <c r="B7" s="57"/>
      <c r="C7" s="57"/>
      <c r="D7" s="3"/>
      <c r="E7" s="3"/>
      <c r="F7" s="3"/>
      <c r="G7" s="36" t="s">
        <v>10</v>
      </c>
      <c r="H7" s="40" t="s">
        <v>45</v>
      </c>
      <c r="J7" s="3"/>
      <c r="K7" s="3"/>
      <c r="L7" s="1"/>
      <c r="M7" s="1"/>
      <c r="N7" s="1"/>
      <c r="O7" s="1"/>
    </row>
    <row r="8" spans="1:15" ht="20.25" x14ac:dyDescent="0.3">
      <c r="A8" s="3"/>
      <c r="B8" s="59"/>
      <c r="C8" s="59"/>
      <c r="D8" s="59"/>
      <c r="E8" s="3"/>
      <c r="F8" s="3"/>
      <c r="G8" s="38"/>
      <c r="H8" s="39"/>
      <c r="J8" s="3"/>
      <c r="K8" s="3"/>
      <c r="L8" s="1"/>
      <c r="M8" s="1"/>
      <c r="N8" s="1"/>
      <c r="O8" s="1"/>
    </row>
    <row r="9" spans="1:15" ht="19.5" thickBot="1" x14ac:dyDescent="0.35">
      <c r="A9" s="2" t="s">
        <v>46</v>
      </c>
      <c r="B9" s="59"/>
      <c r="C9" s="59"/>
      <c r="D9" s="59"/>
      <c r="E9" s="3"/>
      <c r="F9" s="3"/>
      <c r="J9" s="3"/>
      <c r="K9" s="3"/>
      <c r="L9" s="1"/>
      <c r="M9" s="1"/>
      <c r="N9" s="1"/>
      <c r="O9" s="1"/>
    </row>
    <row r="10" spans="1:15" ht="21" thickBot="1" x14ac:dyDescent="0.35">
      <c r="A10" s="56"/>
      <c r="B10" s="59"/>
      <c r="C10" s="59"/>
      <c r="D10" s="59"/>
      <c r="E10" s="3"/>
      <c r="F10" s="3"/>
      <c r="G10" s="36" t="s">
        <v>10</v>
      </c>
      <c r="H10" s="40" t="s">
        <v>18</v>
      </c>
      <c r="J10" s="3"/>
      <c r="K10" s="3"/>
      <c r="L10" s="1"/>
      <c r="M10" s="1"/>
      <c r="N10" s="1"/>
      <c r="O10" s="1"/>
    </row>
    <row r="11" spans="1:15" ht="20.25" x14ac:dyDescent="0.3">
      <c r="A11" s="3"/>
      <c r="B11" s="59"/>
      <c r="C11" s="59"/>
      <c r="D11" s="59"/>
      <c r="E11" s="3"/>
      <c r="F11" s="3"/>
      <c r="G11" s="38"/>
      <c r="H11" s="39"/>
      <c r="J11" s="3"/>
      <c r="K11" s="3"/>
      <c r="L11" s="1"/>
      <c r="M11" s="1"/>
      <c r="N11" s="1"/>
      <c r="O11" s="1"/>
    </row>
    <row r="12" spans="1:15" ht="19.5" thickBot="1" x14ac:dyDescent="0.35">
      <c r="A12" s="2" t="s">
        <v>47</v>
      </c>
      <c r="B12" s="59"/>
      <c r="C12" s="59"/>
      <c r="D12" s="59"/>
      <c r="E12" s="3"/>
      <c r="F12" s="3"/>
      <c r="J12" s="3"/>
      <c r="K12" s="3"/>
      <c r="L12" s="1"/>
      <c r="M12" s="1"/>
      <c r="N12" s="1"/>
      <c r="O12" s="1"/>
    </row>
    <row r="13" spans="1:15" ht="20.25" customHeight="1" thickBot="1" x14ac:dyDescent="0.35">
      <c r="A13" s="56"/>
      <c r="B13" s="59"/>
      <c r="C13" s="59"/>
      <c r="D13" s="59"/>
      <c r="E13" s="3"/>
      <c r="F13" s="3"/>
      <c r="G13" s="36" t="s">
        <v>10</v>
      </c>
      <c r="H13" s="40" t="s">
        <v>19</v>
      </c>
      <c r="I13" s="52"/>
      <c r="J13" s="3"/>
      <c r="K13" s="3"/>
      <c r="L13" s="1"/>
      <c r="M13" s="1"/>
      <c r="N13" s="1"/>
      <c r="O13" s="1"/>
    </row>
    <row r="14" spans="1:15" ht="17.25" customHeight="1" x14ac:dyDescent="0.3">
      <c r="A14" s="3"/>
      <c r="B14" s="58"/>
      <c r="C14" s="58"/>
      <c r="D14" s="58"/>
      <c r="E14" s="44"/>
      <c r="F14" s="44"/>
      <c r="G14" s="39"/>
      <c r="H14" s="53" t="s">
        <v>32</v>
      </c>
      <c r="I14" s="52"/>
      <c r="J14" s="3"/>
      <c r="K14" s="3"/>
      <c r="L14" s="1"/>
      <c r="M14" s="1"/>
      <c r="N14" s="1"/>
      <c r="O14" s="1"/>
    </row>
    <row r="15" spans="1:15" ht="17.25" customHeight="1" x14ac:dyDescent="0.3">
      <c r="A15" s="1"/>
      <c r="B15" s="59"/>
      <c r="C15" s="60"/>
      <c r="D15" s="60"/>
      <c r="F15" s="1"/>
      <c r="G15" s="39"/>
      <c r="H15" s="53" t="s">
        <v>53</v>
      </c>
      <c r="I15" s="52"/>
      <c r="J15" s="4"/>
      <c r="K15" s="5"/>
    </row>
    <row r="16" spans="1:15" ht="21" customHeight="1" x14ac:dyDescent="0.3">
      <c r="A16" s="1"/>
      <c r="B16" s="59"/>
      <c r="C16" s="60"/>
      <c r="D16" s="60"/>
      <c r="F16" s="1"/>
      <c r="G16" s="41"/>
      <c r="H16" s="54" t="s">
        <v>34</v>
      </c>
      <c r="I16" s="52"/>
      <c r="J16" s="4"/>
      <c r="K16" s="5"/>
    </row>
    <row r="17" spans="1:20" x14ac:dyDescent="0.3">
      <c r="A17" s="2" t="s">
        <v>51</v>
      </c>
      <c r="B17" s="60"/>
      <c r="C17" s="60"/>
      <c r="D17" s="60"/>
      <c r="F17" s="1"/>
      <c r="G17" s="1"/>
      <c r="H17" s="55" t="s">
        <v>35</v>
      </c>
      <c r="J17" s="4"/>
      <c r="K17" s="5"/>
      <c r="N17" s="75"/>
      <c r="O17" s="3"/>
      <c r="P17" s="3"/>
      <c r="Q17" s="76"/>
      <c r="R17" s="4"/>
      <c r="S17" s="4"/>
      <c r="T17" s="4"/>
    </row>
    <row r="18" spans="1:20" ht="18.75" customHeight="1" thickBot="1" x14ac:dyDescent="0.35">
      <c r="A18" s="2" t="s">
        <v>57</v>
      </c>
      <c r="B18" s="60"/>
      <c r="C18" s="60"/>
      <c r="D18" s="60"/>
      <c r="F18" s="1"/>
      <c r="G18" s="1"/>
      <c r="H18" s="55"/>
      <c r="J18" s="4"/>
      <c r="K18" s="5"/>
      <c r="N18" s="75"/>
      <c r="O18" s="3"/>
      <c r="P18" s="3"/>
      <c r="Q18" s="76"/>
      <c r="R18" s="4"/>
      <c r="S18" s="4"/>
      <c r="T18" s="4"/>
    </row>
    <row r="19" spans="1:20" ht="20.25" x14ac:dyDescent="0.3">
      <c r="A19" s="99" t="s">
        <v>48</v>
      </c>
      <c r="B19" s="101" t="s">
        <v>27</v>
      </c>
      <c r="C19" s="102" t="s">
        <v>28</v>
      </c>
      <c r="D19" s="95" t="s">
        <v>29</v>
      </c>
      <c r="E19" s="95" t="s">
        <v>30</v>
      </c>
      <c r="F19" s="96" t="s">
        <v>0</v>
      </c>
      <c r="G19" s="36"/>
      <c r="H19" s="37"/>
      <c r="I19" s="1"/>
      <c r="J19" s="3"/>
      <c r="K19" s="5"/>
      <c r="N19" s="75"/>
      <c r="O19" s="3"/>
      <c r="P19" s="3"/>
      <c r="Q19" s="76"/>
      <c r="R19" s="4"/>
      <c r="S19" s="4"/>
      <c r="T19" s="4"/>
    </row>
    <row r="20" spans="1:20" ht="20.25" x14ac:dyDescent="0.3">
      <c r="A20" s="100"/>
      <c r="B20" s="101"/>
      <c r="C20" s="102"/>
      <c r="D20" s="95"/>
      <c r="E20" s="95"/>
      <c r="F20" s="97"/>
      <c r="G20" s="36"/>
      <c r="H20" s="37"/>
      <c r="I20" s="1"/>
      <c r="J20" s="3"/>
      <c r="K20" s="5"/>
      <c r="N20" s="75"/>
      <c r="O20" s="3"/>
      <c r="P20" s="3"/>
      <c r="Q20" s="76"/>
      <c r="R20" s="4"/>
      <c r="S20" s="4"/>
      <c r="T20" s="4"/>
    </row>
    <row r="21" spans="1:20" ht="20.25" x14ac:dyDescent="0.3">
      <c r="A21" s="45" t="s">
        <v>26</v>
      </c>
      <c r="B21" s="46"/>
      <c r="C21" s="46"/>
      <c r="D21" s="46"/>
      <c r="E21" s="46"/>
      <c r="F21" s="47">
        <f>B21+C21+D21+E21</f>
        <v>0</v>
      </c>
      <c r="G21" s="36" t="s">
        <v>10</v>
      </c>
      <c r="H21" s="37" t="s">
        <v>66</v>
      </c>
      <c r="I21" s="1"/>
      <c r="J21" s="3"/>
      <c r="K21" s="5"/>
      <c r="N21" s="75"/>
      <c r="O21" s="3"/>
      <c r="P21" s="3"/>
      <c r="Q21" s="76"/>
      <c r="R21" s="4"/>
      <c r="S21" s="4"/>
      <c r="T21" s="4"/>
    </row>
    <row r="22" spans="1:20" ht="20.25" x14ac:dyDescent="0.3">
      <c r="A22" s="45" t="s">
        <v>49</v>
      </c>
      <c r="B22" s="46"/>
      <c r="C22" s="46"/>
      <c r="D22" s="46"/>
      <c r="E22" s="46"/>
      <c r="F22" s="47">
        <f>B22+C22+D22+E22</f>
        <v>0</v>
      </c>
      <c r="G22" s="36" t="s">
        <v>10</v>
      </c>
      <c r="H22" s="37" t="s">
        <v>71</v>
      </c>
      <c r="I22" s="1"/>
      <c r="J22" s="1"/>
      <c r="K22" s="5"/>
      <c r="L22" s="1"/>
      <c r="N22" s="75"/>
      <c r="O22" s="3"/>
      <c r="P22" s="3"/>
      <c r="Q22" s="76"/>
      <c r="R22" s="4"/>
      <c r="S22" s="4"/>
      <c r="T22" s="4"/>
    </row>
    <row r="23" spans="1:20" ht="21" thickBot="1" x14ac:dyDescent="0.35">
      <c r="A23" s="48" t="s">
        <v>50</v>
      </c>
      <c r="B23" s="46"/>
      <c r="C23" s="46"/>
      <c r="D23" s="46"/>
      <c r="E23" s="46"/>
      <c r="F23" s="49">
        <f>B23+C23+D23+E23</f>
        <v>0</v>
      </c>
      <c r="G23" s="36" t="s">
        <v>10</v>
      </c>
      <c r="H23" s="37" t="s">
        <v>72</v>
      </c>
      <c r="I23" s="1"/>
      <c r="J23" s="1"/>
      <c r="K23" s="1"/>
      <c r="N23" s="75"/>
      <c r="O23" s="3"/>
      <c r="P23" s="3"/>
      <c r="Q23" s="76"/>
      <c r="R23" s="4"/>
      <c r="S23" s="4"/>
      <c r="T23" s="4"/>
    </row>
    <row r="24" spans="1:20" ht="19.5" thickBot="1" x14ac:dyDescent="0.35">
      <c r="A24" s="50" t="s">
        <v>12</v>
      </c>
      <c r="B24" s="77">
        <f>SUM(B21:B23)</f>
        <v>0</v>
      </c>
      <c r="C24" s="77">
        <f>SUM(C21:C23)</f>
        <v>0</v>
      </c>
      <c r="D24" s="77">
        <f>SUM(D21:D23)</f>
        <v>0</v>
      </c>
      <c r="E24" s="77">
        <f>SUM(E21:E23)</f>
        <v>0</v>
      </c>
      <c r="F24" s="77">
        <f t="shared" ref="F24" si="0">SUM(F21:F23)</f>
        <v>0</v>
      </c>
      <c r="G24" s="1"/>
      <c r="H24" s="55"/>
      <c r="J24" s="4"/>
      <c r="K24" s="5"/>
      <c r="N24" s="75"/>
      <c r="O24" s="3"/>
      <c r="P24" s="3"/>
      <c r="Q24" s="76"/>
      <c r="R24" s="4"/>
      <c r="S24" s="4"/>
      <c r="T24" s="4"/>
    </row>
    <row r="25" spans="1:20" x14ac:dyDescent="0.3">
      <c r="A25" s="2"/>
      <c r="B25" s="60"/>
      <c r="C25" s="60"/>
      <c r="D25" s="60"/>
      <c r="F25" s="1"/>
      <c r="G25" s="1"/>
      <c r="H25" s="55"/>
      <c r="J25" s="4"/>
      <c r="K25" s="5"/>
      <c r="N25" s="75"/>
      <c r="O25" s="3"/>
      <c r="P25" s="3"/>
      <c r="Q25" s="76"/>
      <c r="R25" s="4"/>
      <c r="S25" s="4"/>
      <c r="T25" s="4"/>
    </row>
    <row r="26" spans="1:20" ht="19.5" thickBot="1" x14ac:dyDescent="0.35">
      <c r="A26" s="2" t="s">
        <v>58</v>
      </c>
      <c r="B26" s="60"/>
      <c r="C26" s="60"/>
      <c r="D26" s="60"/>
      <c r="F26" s="1"/>
      <c r="G26" s="1"/>
      <c r="H26" s="55"/>
      <c r="J26" s="4"/>
      <c r="K26" s="5"/>
      <c r="N26" s="75"/>
      <c r="O26" s="3"/>
      <c r="P26" s="3"/>
      <c r="Q26" s="76"/>
      <c r="R26" s="4"/>
      <c r="S26" s="4"/>
      <c r="T26" s="4"/>
    </row>
    <row r="27" spans="1:20" ht="20.25" x14ac:dyDescent="0.3">
      <c r="A27" s="99" t="s">
        <v>48</v>
      </c>
      <c r="B27" s="101" t="s">
        <v>27</v>
      </c>
      <c r="C27" s="102" t="s">
        <v>28</v>
      </c>
      <c r="D27" s="95" t="s">
        <v>29</v>
      </c>
      <c r="E27" s="95" t="s">
        <v>30</v>
      </c>
      <c r="F27" s="96" t="s">
        <v>0</v>
      </c>
      <c r="G27" s="36"/>
      <c r="H27" s="37"/>
      <c r="I27" s="1"/>
      <c r="J27" s="3"/>
      <c r="K27" s="5"/>
      <c r="N27" s="75"/>
      <c r="O27" s="3"/>
      <c r="P27" s="3"/>
      <c r="Q27" s="76"/>
      <c r="R27" s="4"/>
      <c r="S27" s="4"/>
      <c r="T27" s="4"/>
    </row>
    <row r="28" spans="1:20" ht="20.25" x14ac:dyDescent="0.3">
      <c r="A28" s="100"/>
      <c r="B28" s="101"/>
      <c r="C28" s="102"/>
      <c r="D28" s="95"/>
      <c r="E28" s="95"/>
      <c r="F28" s="97"/>
      <c r="G28" s="36"/>
      <c r="H28" s="37"/>
      <c r="I28" s="1"/>
      <c r="J28" s="3"/>
      <c r="K28" s="5"/>
      <c r="N28" s="75"/>
      <c r="O28" s="3"/>
      <c r="P28" s="3"/>
      <c r="Q28" s="76"/>
      <c r="R28" s="4"/>
      <c r="S28" s="4"/>
      <c r="T28" s="4"/>
    </row>
    <row r="29" spans="1:20" ht="20.25" x14ac:dyDescent="0.3">
      <c r="A29" s="45" t="s">
        <v>26</v>
      </c>
      <c r="B29" s="46"/>
      <c r="C29" s="46"/>
      <c r="D29" s="46"/>
      <c r="E29" s="46"/>
      <c r="F29" s="47">
        <f>B29+C29+D29+E29</f>
        <v>0</v>
      </c>
      <c r="G29" s="36" t="s">
        <v>10</v>
      </c>
      <c r="H29" s="37" t="s">
        <v>73</v>
      </c>
      <c r="I29" s="1"/>
      <c r="J29" s="3"/>
      <c r="K29" s="5"/>
      <c r="N29" s="75"/>
      <c r="O29" s="3"/>
      <c r="P29" s="3"/>
      <c r="Q29" s="76"/>
      <c r="R29" s="4"/>
      <c r="S29" s="4"/>
      <c r="T29" s="4"/>
    </row>
    <row r="30" spans="1:20" ht="20.25" x14ac:dyDescent="0.3">
      <c r="A30" s="45" t="s">
        <v>49</v>
      </c>
      <c r="B30" s="46"/>
      <c r="C30" s="46"/>
      <c r="D30" s="46"/>
      <c r="E30" s="46"/>
      <c r="F30" s="47">
        <f>B30+C30+D30+E30</f>
        <v>0</v>
      </c>
      <c r="G30" s="36" t="s">
        <v>10</v>
      </c>
      <c r="H30" s="37" t="s">
        <v>74</v>
      </c>
      <c r="I30" s="1"/>
      <c r="J30" s="1"/>
      <c r="K30" s="5"/>
      <c r="L30" s="1"/>
      <c r="N30" s="75"/>
      <c r="O30" s="3"/>
      <c r="P30" s="3"/>
      <c r="Q30" s="76"/>
      <c r="R30" s="4"/>
      <c r="S30" s="4"/>
      <c r="T30" s="4"/>
    </row>
    <row r="31" spans="1:20" ht="21" thickBot="1" x14ac:dyDescent="0.35">
      <c r="A31" s="48" t="s">
        <v>50</v>
      </c>
      <c r="B31" s="46"/>
      <c r="C31" s="46"/>
      <c r="D31" s="46"/>
      <c r="E31" s="46"/>
      <c r="F31" s="49">
        <f>B31+C31+D31+E31</f>
        <v>0</v>
      </c>
      <c r="G31" s="36" t="s">
        <v>10</v>
      </c>
      <c r="H31" s="37" t="s">
        <v>75</v>
      </c>
      <c r="I31" s="1"/>
      <c r="J31" s="1"/>
      <c r="K31" s="1"/>
      <c r="N31" s="75"/>
      <c r="O31" s="3"/>
      <c r="P31" s="3"/>
      <c r="Q31" s="76"/>
      <c r="R31" s="4"/>
      <c r="S31" s="4"/>
      <c r="T31" s="4"/>
    </row>
    <row r="32" spans="1:20" ht="19.5" thickBot="1" x14ac:dyDescent="0.35">
      <c r="A32" s="50" t="s">
        <v>12</v>
      </c>
      <c r="B32" s="77">
        <f>SUM(B29:B31)</f>
        <v>0</v>
      </c>
      <c r="C32" s="77">
        <f>SUM(C29:C31)</f>
        <v>0</v>
      </c>
      <c r="D32" s="77">
        <f>SUM(D29:D31)</f>
        <v>0</v>
      </c>
      <c r="E32" s="77">
        <f>SUM(E29:E31)</f>
        <v>0</v>
      </c>
      <c r="F32" s="77">
        <f t="shared" ref="F32" si="1">SUM(F29:F31)</f>
        <v>0</v>
      </c>
      <c r="G32" s="1"/>
      <c r="H32" s="55"/>
      <c r="J32" s="4"/>
      <c r="K32" s="5"/>
      <c r="N32" s="75"/>
      <c r="O32" s="3"/>
      <c r="P32" s="3"/>
      <c r="Q32" s="76"/>
      <c r="R32" s="4"/>
      <c r="S32" s="4"/>
      <c r="T32" s="4"/>
    </row>
    <row r="33" spans="1:23" x14ac:dyDescent="0.3">
      <c r="A33" s="2"/>
      <c r="B33" s="60"/>
      <c r="C33" s="60"/>
      <c r="D33" s="60"/>
      <c r="F33" s="1"/>
      <c r="G33" s="1"/>
      <c r="H33" s="55"/>
      <c r="J33" s="4"/>
      <c r="K33" s="5"/>
      <c r="N33" s="75"/>
      <c r="O33" s="3"/>
      <c r="P33" s="3"/>
      <c r="Q33" s="76"/>
      <c r="R33" s="4"/>
      <c r="S33" s="4"/>
      <c r="T33" s="4"/>
    </row>
    <row r="34" spans="1:23" ht="19.5" thickBot="1" x14ac:dyDescent="0.35">
      <c r="A34" s="2" t="s">
        <v>59</v>
      </c>
      <c r="B34" s="60"/>
      <c r="C34" s="60"/>
      <c r="D34" s="60"/>
      <c r="F34" s="1"/>
      <c r="G34" s="1"/>
      <c r="H34" s="55"/>
      <c r="J34" s="4"/>
      <c r="K34" s="5"/>
      <c r="N34" s="75"/>
      <c r="O34" s="3"/>
      <c r="P34" s="3"/>
      <c r="Q34" s="76"/>
      <c r="R34" s="4"/>
      <c r="S34" s="4"/>
      <c r="T34" s="4"/>
    </row>
    <row r="35" spans="1:23" ht="20.25" x14ac:dyDescent="0.3">
      <c r="A35" s="99" t="s">
        <v>48</v>
      </c>
      <c r="B35" s="101" t="s">
        <v>27</v>
      </c>
      <c r="C35" s="102" t="s">
        <v>28</v>
      </c>
      <c r="D35" s="95" t="s">
        <v>29</v>
      </c>
      <c r="E35" s="95" t="s">
        <v>30</v>
      </c>
      <c r="F35" s="96" t="s">
        <v>0</v>
      </c>
      <c r="G35" s="36"/>
      <c r="H35" s="37"/>
      <c r="I35" s="1"/>
      <c r="J35" s="3"/>
      <c r="K35" s="5"/>
      <c r="N35" s="75"/>
      <c r="O35" s="3"/>
      <c r="P35" s="3"/>
      <c r="Q35" s="76"/>
      <c r="R35" s="4"/>
      <c r="S35" s="4"/>
      <c r="T35" s="4"/>
    </row>
    <row r="36" spans="1:23" ht="20.25" x14ac:dyDescent="0.3">
      <c r="A36" s="100"/>
      <c r="B36" s="101"/>
      <c r="C36" s="102"/>
      <c r="D36" s="95"/>
      <c r="E36" s="95"/>
      <c r="F36" s="97"/>
      <c r="G36" s="36"/>
      <c r="H36" s="37"/>
      <c r="I36" s="1"/>
      <c r="J36" s="1"/>
      <c r="K36" s="5"/>
      <c r="N36" s="75"/>
      <c r="O36" s="3"/>
      <c r="P36" s="3"/>
      <c r="Q36" s="76"/>
      <c r="R36" s="4"/>
      <c r="S36" s="4"/>
      <c r="T36" s="4"/>
    </row>
    <row r="37" spans="1:23" ht="20.25" x14ac:dyDescent="0.3">
      <c r="A37" s="45" t="s">
        <v>26</v>
      </c>
      <c r="B37" s="46"/>
      <c r="C37" s="46"/>
      <c r="D37" s="46"/>
      <c r="E37" s="46"/>
      <c r="F37" s="47">
        <f>B37+C37+D37+E37</f>
        <v>0</v>
      </c>
      <c r="G37" s="36" t="s">
        <v>10</v>
      </c>
      <c r="H37" s="37" t="s">
        <v>76</v>
      </c>
      <c r="I37" s="1"/>
      <c r="J37" s="3"/>
      <c r="K37" s="5"/>
      <c r="N37" s="75"/>
      <c r="O37" s="3"/>
      <c r="P37" s="3"/>
      <c r="Q37" s="76"/>
      <c r="R37" s="4"/>
      <c r="S37" s="4"/>
      <c r="T37" s="4"/>
    </row>
    <row r="38" spans="1:23" ht="20.25" x14ac:dyDescent="0.3">
      <c r="A38" s="45" t="s">
        <v>49</v>
      </c>
      <c r="B38" s="46"/>
      <c r="C38" s="46"/>
      <c r="D38" s="46"/>
      <c r="E38" s="46"/>
      <c r="F38" s="47">
        <f>B38+C38+D38+E38</f>
        <v>0</v>
      </c>
      <c r="G38" s="36" t="s">
        <v>10</v>
      </c>
      <c r="H38" s="37" t="s">
        <v>77</v>
      </c>
      <c r="I38" s="1"/>
      <c r="J38" s="1"/>
      <c r="K38" s="5"/>
      <c r="N38" s="75"/>
      <c r="O38" s="3"/>
      <c r="P38" s="3"/>
      <c r="Q38" s="76"/>
      <c r="R38" s="4"/>
      <c r="S38" s="4"/>
      <c r="T38" s="4"/>
    </row>
    <row r="39" spans="1:23" ht="21" thickBot="1" x14ac:dyDescent="0.35">
      <c r="A39" s="48" t="s">
        <v>50</v>
      </c>
      <c r="B39" s="46"/>
      <c r="C39" s="46"/>
      <c r="D39" s="46"/>
      <c r="E39" s="46"/>
      <c r="F39" s="49">
        <f>B39+C39+D39+E39</f>
        <v>0</v>
      </c>
      <c r="G39" s="36" t="s">
        <v>10</v>
      </c>
      <c r="H39" s="37" t="s">
        <v>78</v>
      </c>
      <c r="I39" s="1"/>
      <c r="J39" s="1"/>
      <c r="K39" s="1"/>
      <c r="L39" s="1"/>
      <c r="N39" s="75"/>
      <c r="O39" s="3"/>
      <c r="P39" s="3"/>
      <c r="Q39" s="76"/>
      <c r="R39" s="4"/>
      <c r="S39" s="4"/>
      <c r="T39" s="4"/>
    </row>
    <row r="40" spans="1:23" ht="19.5" thickBot="1" x14ac:dyDescent="0.35">
      <c r="A40" s="50" t="s">
        <v>12</v>
      </c>
      <c r="B40" s="77">
        <f>SUM(B37:B39)</f>
        <v>0</v>
      </c>
      <c r="C40" s="77">
        <f>SUM(C37:C39)</f>
        <v>0</v>
      </c>
      <c r="D40" s="77">
        <f>SUM(D37:D39)</f>
        <v>0</v>
      </c>
      <c r="E40" s="77">
        <f>SUM(E37:E39)</f>
        <v>0</v>
      </c>
      <c r="F40" s="77">
        <f t="shared" ref="F40" si="2">SUM(F37:F39)</f>
        <v>0</v>
      </c>
      <c r="G40" s="1"/>
      <c r="H40" s="55"/>
      <c r="J40" s="4"/>
      <c r="K40" s="5"/>
      <c r="N40" s="75"/>
      <c r="O40" s="3"/>
      <c r="P40" s="3"/>
      <c r="Q40" s="76"/>
      <c r="R40" s="4"/>
      <c r="S40" s="4"/>
      <c r="T40" s="4"/>
    </row>
    <row r="41" spans="1:23" x14ac:dyDescent="0.3">
      <c r="A41" s="2"/>
      <c r="B41" s="60"/>
      <c r="C41" s="60"/>
      <c r="D41" s="60"/>
      <c r="F41" s="1"/>
      <c r="G41" s="1"/>
      <c r="H41" s="55"/>
      <c r="J41" s="4"/>
      <c r="K41" s="5"/>
      <c r="N41" s="75"/>
      <c r="O41" s="3"/>
      <c r="P41" s="3"/>
      <c r="Q41" s="76"/>
      <c r="R41" s="4"/>
      <c r="S41" s="4"/>
      <c r="T41" s="4"/>
    </row>
    <row r="42" spans="1:23" ht="19.5" thickBot="1" x14ac:dyDescent="0.35">
      <c r="A42" s="2" t="s">
        <v>67</v>
      </c>
      <c r="B42" s="60"/>
      <c r="C42" s="60"/>
      <c r="D42" s="60"/>
      <c r="F42" s="1"/>
      <c r="G42" s="1"/>
      <c r="H42" s="55"/>
      <c r="J42" s="4"/>
      <c r="K42" s="5"/>
      <c r="N42" s="106"/>
      <c r="O42" s="107"/>
      <c r="P42" s="107"/>
      <c r="Q42" s="108"/>
      <c r="R42" s="109"/>
      <c r="S42" s="109"/>
      <c r="T42" s="109"/>
      <c r="U42" s="110"/>
      <c r="V42" s="110"/>
      <c r="W42" s="110"/>
    </row>
    <row r="43" spans="1:23" ht="32.25" customHeight="1" x14ac:dyDescent="0.3">
      <c r="A43" s="99" t="s">
        <v>48</v>
      </c>
      <c r="B43" s="101" t="s">
        <v>27</v>
      </c>
      <c r="C43" s="102" t="s">
        <v>28</v>
      </c>
      <c r="D43" s="95" t="s">
        <v>29</v>
      </c>
      <c r="E43" s="95" t="s">
        <v>30</v>
      </c>
      <c r="F43" s="96" t="s">
        <v>0</v>
      </c>
      <c r="G43" s="1"/>
      <c r="H43" s="40"/>
      <c r="I43" s="1"/>
      <c r="J43" s="3"/>
      <c r="K43" s="5"/>
      <c r="N43" s="111"/>
      <c r="O43" s="112"/>
      <c r="P43" s="113"/>
      <c r="Q43" s="114"/>
      <c r="R43" s="114"/>
      <c r="S43" s="114"/>
      <c r="T43" s="115"/>
      <c r="U43" s="115"/>
      <c r="V43" s="110"/>
      <c r="W43" s="110"/>
    </row>
    <row r="44" spans="1:23" ht="114" customHeight="1" x14ac:dyDescent="0.3">
      <c r="A44" s="100"/>
      <c r="B44" s="101"/>
      <c r="C44" s="102"/>
      <c r="D44" s="95"/>
      <c r="E44" s="95"/>
      <c r="F44" s="97"/>
      <c r="G44" s="1"/>
      <c r="H44" s="61"/>
      <c r="I44" s="1"/>
      <c r="J44" s="3"/>
      <c r="K44" s="5"/>
      <c r="N44" s="111"/>
      <c r="O44" s="112"/>
      <c r="P44" s="113"/>
      <c r="Q44" s="114"/>
      <c r="R44" s="114"/>
      <c r="S44" s="114"/>
      <c r="T44" s="115"/>
      <c r="U44" s="115"/>
      <c r="V44" s="110"/>
      <c r="W44" s="110"/>
    </row>
    <row r="45" spans="1:23" ht="31.5" customHeight="1" x14ac:dyDescent="0.3">
      <c r="A45" s="45" t="s">
        <v>26</v>
      </c>
      <c r="B45" s="46">
        <f>B21+B29+B37</f>
        <v>0</v>
      </c>
      <c r="C45" s="46">
        <f t="shared" ref="C45:E45" si="3">C21+C29+C37</f>
        <v>0</v>
      </c>
      <c r="D45" s="46">
        <f t="shared" si="3"/>
        <v>0</v>
      </c>
      <c r="E45" s="46">
        <f t="shared" si="3"/>
        <v>0</v>
      </c>
      <c r="F45" s="47">
        <f>B45+C45+D45+E45</f>
        <v>0</v>
      </c>
      <c r="G45" s="36"/>
      <c r="H45" s="37"/>
      <c r="I45" s="1"/>
      <c r="J45" s="3"/>
      <c r="K45" s="5"/>
      <c r="N45" s="116"/>
      <c r="O45" s="117"/>
      <c r="P45" s="117"/>
      <c r="Q45" s="117"/>
      <c r="R45" s="117"/>
      <c r="S45" s="117"/>
      <c r="T45" s="118"/>
      <c r="U45" s="118"/>
      <c r="V45" s="110"/>
      <c r="W45" s="110"/>
    </row>
    <row r="46" spans="1:23" ht="20.25" customHeight="1" x14ac:dyDescent="0.3">
      <c r="A46" s="45" t="s">
        <v>49</v>
      </c>
      <c r="B46" s="46">
        <f>B22+B30+B38</f>
        <v>0</v>
      </c>
      <c r="C46" s="46">
        <f t="shared" ref="C46:E47" si="4">C22+C30+C38</f>
        <v>0</v>
      </c>
      <c r="D46" s="46">
        <f t="shared" si="4"/>
        <v>0</v>
      </c>
      <c r="E46" s="46">
        <f t="shared" si="4"/>
        <v>0</v>
      </c>
      <c r="F46" s="47">
        <f>B46+C46+D46+E46</f>
        <v>0</v>
      </c>
      <c r="G46" s="36"/>
      <c r="H46" s="37"/>
      <c r="I46" s="1"/>
      <c r="J46" s="1"/>
      <c r="K46" s="5"/>
      <c r="N46" s="116"/>
      <c r="O46" s="117"/>
      <c r="P46" s="117"/>
      <c r="Q46" s="117"/>
      <c r="R46" s="117"/>
      <c r="S46" s="117"/>
      <c r="T46" s="118"/>
      <c r="U46" s="118"/>
      <c r="V46" s="110"/>
      <c r="W46" s="110"/>
    </row>
    <row r="47" spans="1:23" ht="21" thickBot="1" x14ac:dyDescent="0.35">
      <c r="A47" s="48" t="s">
        <v>50</v>
      </c>
      <c r="B47" s="46">
        <f>B23+B31+B39</f>
        <v>0</v>
      </c>
      <c r="C47" s="46">
        <f t="shared" si="4"/>
        <v>0</v>
      </c>
      <c r="D47" s="46">
        <f t="shared" si="4"/>
        <v>0</v>
      </c>
      <c r="E47" s="46">
        <f t="shared" si="4"/>
        <v>0</v>
      </c>
      <c r="F47" s="49">
        <f>B47+C47+D47+E47</f>
        <v>0</v>
      </c>
      <c r="G47" s="36"/>
      <c r="H47" s="37"/>
      <c r="I47" s="1"/>
      <c r="J47" s="1"/>
      <c r="K47" s="1"/>
      <c r="L47" s="1"/>
      <c r="N47" s="116"/>
      <c r="O47" s="117"/>
      <c r="P47" s="117"/>
      <c r="Q47" s="117"/>
      <c r="R47" s="117"/>
      <c r="S47" s="117"/>
      <c r="T47" s="118"/>
      <c r="U47" s="118"/>
      <c r="V47" s="110"/>
      <c r="W47" s="110"/>
    </row>
    <row r="48" spans="1:23" ht="19.5" thickBot="1" x14ac:dyDescent="0.35">
      <c r="A48" s="50" t="s">
        <v>12</v>
      </c>
      <c r="B48" s="77">
        <f>SUM(B45:B47)</f>
        <v>0</v>
      </c>
      <c r="C48" s="77">
        <f>SUM(C45:C47)</f>
        <v>0</v>
      </c>
      <c r="D48" s="77">
        <f>SUM(D45:D47)</f>
        <v>0</v>
      </c>
      <c r="E48" s="77">
        <f>SUM(E45:E47)</f>
        <v>0</v>
      </c>
      <c r="F48" s="77">
        <f t="shared" ref="F48" si="5">SUM(F45:F47)</f>
        <v>0</v>
      </c>
      <c r="G48" s="1"/>
      <c r="H48" s="1"/>
      <c r="I48" s="1"/>
      <c r="J48" s="1"/>
      <c r="K48" s="1"/>
      <c r="L48" s="1"/>
      <c r="M48" s="1"/>
      <c r="N48" s="119"/>
      <c r="O48" s="120"/>
      <c r="P48" s="120"/>
      <c r="Q48" s="120"/>
      <c r="R48" s="120"/>
      <c r="S48" s="120"/>
      <c r="T48" s="121"/>
      <c r="U48" s="121"/>
      <c r="V48" s="110"/>
      <c r="W48" s="110"/>
    </row>
    <row r="49" spans="1:23" x14ac:dyDescent="0.3">
      <c r="A49" s="11"/>
      <c r="B49" s="11"/>
      <c r="C49" s="11"/>
      <c r="D49" s="11"/>
      <c r="E49" s="11"/>
      <c r="F49" s="11"/>
      <c r="G49" s="11"/>
      <c r="H49" s="11"/>
      <c r="I49" s="1"/>
      <c r="J49" s="1"/>
      <c r="K49" s="1"/>
      <c r="L49" s="1"/>
      <c r="M49" s="1"/>
      <c r="N49" s="110"/>
      <c r="O49" s="110"/>
      <c r="P49" s="110"/>
      <c r="Q49" s="110"/>
      <c r="R49" s="110"/>
      <c r="S49" s="110"/>
      <c r="T49" s="110"/>
      <c r="U49" s="110"/>
      <c r="V49" s="110"/>
      <c r="W49" s="110"/>
    </row>
    <row r="50" spans="1:23" x14ac:dyDescent="0.3">
      <c r="A50" s="2" t="s">
        <v>52</v>
      </c>
      <c r="B50" s="11"/>
      <c r="C50" s="11"/>
      <c r="D50" s="11"/>
      <c r="E50" s="11"/>
      <c r="F50" s="11"/>
      <c r="G50" s="11"/>
      <c r="H50" s="11"/>
      <c r="I50" s="1"/>
      <c r="J50" s="1"/>
      <c r="K50" s="1"/>
      <c r="L50" s="1"/>
      <c r="M50" s="1"/>
      <c r="N50" s="110"/>
      <c r="O50" s="110"/>
      <c r="P50" s="110"/>
      <c r="Q50" s="110"/>
      <c r="R50" s="110"/>
      <c r="S50" s="110"/>
      <c r="T50" s="110"/>
      <c r="U50" s="110"/>
      <c r="V50" s="110"/>
      <c r="W50" s="110"/>
    </row>
    <row r="51" spans="1:23" x14ac:dyDescent="0.3">
      <c r="A51" s="2"/>
      <c r="B51" s="11"/>
      <c r="C51" s="11"/>
      <c r="D51" s="11"/>
      <c r="E51" s="11"/>
      <c r="F51" s="11"/>
      <c r="G51" s="11"/>
      <c r="H51" s="11"/>
      <c r="I51" s="1"/>
      <c r="J51" s="1"/>
      <c r="K51" s="1"/>
      <c r="L51" s="1"/>
      <c r="M51" s="1"/>
      <c r="N51" s="1"/>
      <c r="O51" s="1"/>
    </row>
    <row r="52" spans="1:23" x14ac:dyDescent="0.3">
      <c r="A52" s="98" t="s">
        <v>60</v>
      </c>
      <c r="B52" s="98"/>
      <c r="C52" s="98"/>
      <c r="D52" s="98"/>
      <c r="E52" s="98"/>
      <c r="F52" s="78">
        <f>IFERROR(ROUND(F24/$F$48*F55,2),)</f>
        <v>0</v>
      </c>
      <c r="G52" s="11"/>
      <c r="H52" s="11"/>
      <c r="I52" s="1"/>
      <c r="J52" s="1"/>
      <c r="K52" s="1"/>
      <c r="L52" s="1"/>
      <c r="M52" s="1"/>
      <c r="N52" s="1"/>
      <c r="O52" s="1"/>
    </row>
    <row r="53" spans="1:23" x14ac:dyDescent="0.3">
      <c r="A53" s="98" t="s">
        <v>61</v>
      </c>
      <c r="B53" s="98"/>
      <c r="C53" s="98"/>
      <c r="D53" s="98"/>
      <c r="E53" s="98"/>
      <c r="F53" s="78">
        <f>IFERROR(ROUND(F32/$F$48*F55,2),)</f>
        <v>0</v>
      </c>
      <c r="G53" s="11"/>
      <c r="H53" s="11"/>
      <c r="I53" s="1"/>
      <c r="J53" s="1"/>
      <c r="K53" s="1"/>
      <c r="L53" s="1"/>
      <c r="M53" s="1"/>
      <c r="N53" s="1"/>
      <c r="O53" s="1"/>
    </row>
    <row r="54" spans="1:23" x14ac:dyDescent="0.3">
      <c r="A54" s="98" t="s">
        <v>62</v>
      </c>
      <c r="B54" s="98"/>
      <c r="C54" s="98"/>
      <c r="D54" s="98"/>
      <c r="E54" s="98"/>
      <c r="F54" s="78">
        <f>IFERROR(ROUND(F40/$F$48*F55,2),)</f>
        <v>0</v>
      </c>
      <c r="G54" s="11"/>
      <c r="H54" s="11"/>
      <c r="I54" s="1"/>
      <c r="J54" s="1"/>
      <c r="K54" s="1"/>
      <c r="L54" s="1"/>
      <c r="M54" s="1"/>
      <c r="N54" s="1"/>
      <c r="O54" s="1"/>
    </row>
    <row r="55" spans="1:23" x14ac:dyDescent="0.3">
      <c r="A55" s="98" t="s">
        <v>55</v>
      </c>
      <c r="B55" s="98"/>
      <c r="C55" s="98"/>
      <c r="D55" s="98"/>
      <c r="E55" s="98"/>
      <c r="F55" s="78">
        <f>ROUND(Расчет!A18,2)</f>
        <v>0</v>
      </c>
      <c r="G55" s="1"/>
      <c r="H55" s="1"/>
      <c r="I55" s="1"/>
      <c r="J55" s="1"/>
      <c r="K55" s="1"/>
      <c r="L55" s="1"/>
      <c r="M55" s="1"/>
      <c r="N55" s="1"/>
      <c r="O55" s="1"/>
    </row>
    <row r="56" spans="1:23" x14ac:dyDescent="0.3">
      <c r="A56" s="88"/>
      <c r="B56" s="88"/>
      <c r="C56" s="88"/>
      <c r="D56" s="88"/>
      <c r="E56" s="88"/>
      <c r="F56" s="89"/>
      <c r="G56" s="1"/>
      <c r="H56" s="1"/>
      <c r="I56" s="1"/>
      <c r="J56" s="1"/>
      <c r="K56" s="1"/>
      <c r="L56" s="1"/>
      <c r="M56" s="1"/>
      <c r="N56" s="1"/>
      <c r="O56" s="1"/>
    </row>
    <row r="57" spans="1:23" x14ac:dyDescent="0.3">
      <c r="A57" s="98" t="s">
        <v>63</v>
      </c>
      <c r="B57" s="98"/>
      <c r="C57" s="98"/>
      <c r="D57" s="98"/>
      <c r="E57" s="98"/>
      <c r="F57" s="78">
        <f>IFERROR(ROUND(F24/$F$48*F60,2),)</f>
        <v>0</v>
      </c>
      <c r="G57" s="1"/>
      <c r="H57" s="1"/>
      <c r="I57" s="1"/>
      <c r="J57" s="1"/>
      <c r="K57" s="1"/>
      <c r="L57" s="1"/>
      <c r="M57" s="1"/>
      <c r="N57" s="1"/>
      <c r="O57" s="1"/>
    </row>
    <row r="58" spans="1:23" x14ac:dyDescent="0.3">
      <c r="A58" s="98" t="s">
        <v>64</v>
      </c>
      <c r="B58" s="98"/>
      <c r="C58" s="98"/>
      <c r="D58" s="98"/>
      <c r="E58" s="98"/>
      <c r="F58" s="78">
        <f>IFERROR(ROUND(F32/$F$48*F60,2),)</f>
        <v>0</v>
      </c>
      <c r="G58" s="1"/>
      <c r="H58" s="1"/>
      <c r="I58" s="1"/>
      <c r="J58" s="1"/>
      <c r="K58" s="1"/>
      <c r="L58" s="1"/>
      <c r="M58" s="1"/>
      <c r="N58" s="1"/>
      <c r="O58" s="1"/>
    </row>
    <row r="59" spans="1:23" x14ac:dyDescent="0.3">
      <c r="A59" s="98" t="s">
        <v>65</v>
      </c>
      <c r="B59" s="98"/>
      <c r="C59" s="98"/>
      <c r="D59" s="98"/>
      <c r="E59" s="98"/>
      <c r="F59" s="78">
        <f>IFERROR(ROUND(F40/$F$48*F60,2),)</f>
        <v>0</v>
      </c>
      <c r="G59" s="1"/>
      <c r="H59" s="1"/>
      <c r="I59" s="1"/>
      <c r="J59" s="1"/>
      <c r="K59" s="1"/>
      <c r="L59" s="1"/>
      <c r="M59" s="1"/>
      <c r="N59" s="1"/>
      <c r="O59" s="1"/>
    </row>
    <row r="60" spans="1:23" s="11" customFormat="1" x14ac:dyDescent="0.3">
      <c r="A60" s="98" t="s">
        <v>56</v>
      </c>
      <c r="B60" s="98"/>
      <c r="C60" s="98"/>
      <c r="D60" s="98"/>
      <c r="E60" s="98"/>
      <c r="F60" s="78">
        <f>ROUND(F55/10,2)</f>
        <v>0</v>
      </c>
      <c r="G60" s="13"/>
      <c r="H60" s="13"/>
    </row>
    <row r="61" spans="1:23" x14ac:dyDescent="0.3">
      <c r="I61" s="1"/>
      <c r="J61" s="1"/>
      <c r="K61" s="1"/>
      <c r="L61" s="1"/>
      <c r="M61" s="1"/>
    </row>
    <row r="62" spans="1:23" x14ac:dyDescent="0.3">
      <c r="A62" s="11"/>
      <c r="B62" s="11"/>
      <c r="C62" s="11"/>
      <c r="D62" s="11"/>
      <c r="E62" s="11"/>
      <c r="F62" s="11"/>
      <c r="H62" s="11"/>
    </row>
    <row r="63" spans="1:23" x14ac:dyDescent="0.3">
      <c r="A63" s="11"/>
      <c r="B63" s="11"/>
      <c r="C63" s="11"/>
      <c r="D63" s="11"/>
      <c r="E63" s="11"/>
      <c r="F63" s="11"/>
      <c r="H63" s="11"/>
    </row>
    <row r="64" spans="1:23" s="11" customFormat="1" x14ac:dyDescent="0.3">
      <c r="G64" s="13"/>
    </row>
    <row r="65" spans="1:8" s="11" customFormat="1" x14ac:dyDescent="0.3">
      <c r="G65" s="13"/>
    </row>
    <row r="66" spans="1:8" s="11" customFormat="1" x14ac:dyDescent="0.3">
      <c r="G66" s="13"/>
    </row>
    <row r="67" spans="1:8" s="11" customFormat="1" x14ac:dyDescent="0.3">
      <c r="A67" s="17"/>
      <c r="B67" s="8"/>
      <c r="C67" s="8"/>
      <c r="D67" s="1"/>
      <c r="E67" s="1"/>
      <c r="F67" s="13"/>
      <c r="G67" s="13"/>
      <c r="H67" s="13"/>
    </row>
    <row r="68" spans="1:8" s="11" customFormat="1" x14ac:dyDescent="0.3">
      <c r="A68" s="17"/>
      <c r="B68" s="8"/>
      <c r="C68" s="8"/>
      <c r="D68" s="1"/>
      <c r="E68" s="1"/>
      <c r="F68" s="13"/>
      <c r="G68" s="13"/>
      <c r="H68" s="13"/>
    </row>
  </sheetData>
  <sheetProtection algorithmName="SHA-512" hashValue="igNT2ccy6CdRoAAxkWcErmO2s0icgIFWnnhoUxPVjh3/e9/DpfzQKdgbyfdDTRVTdhjMx8zZnI9eDlAc5RNWDw==" saltValue="d5DRaSn5owaUZVOPvpEk+A==" spinCount="100000" sheet="1" selectLockedCells="1"/>
  <mergeCells count="41">
    <mergeCell ref="C27:C28"/>
    <mergeCell ref="D27:D28"/>
    <mergeCell ref="E27:E28"/>
    <mergeCell ref="A59:E59"/>
    <mergeCell ref="A52:E52"/>
    <mergeCell ref="A54:E54"/>
    <mergeCell ref="A53:E53"/>
    <mergeCell ref="A57:E57"/>
    <mergeCell ref="A58:E58"/>
    <mergeCell ref="N43:N44"/>
    <mergeCell ref="Q43:Q44"/>
    <mergeCell ref="A19:A20"/>
    <mergeCell ref="B19:B20"/>
    <mergeCell ref="C19:C20"/>
    <mergeCell ref="D19:D20"/>
    <mergeCell ref="E19:E20"/>
    <mergeCell ref="F27:F28"/>
    <mergeCell ref="A35:A36"/>
    <mergeCell ref="B35:B36"/>
    <mergeCell ref="C35:C36"/>
    <mergeCell ref="D35:D36"/>
    <mergeCell ref="E35:E36"/>
    <mergeCell ref="F35:F36"/>
    <mergeCell ref="A27:A28"/>
    <mergeCell ref="B27:B28"/>
    <mergeCell ref="A4:H4"/>
    <mergeCell ref="R43:R44"/>
    <mergeCell ref="F19:F20"/>
    <mergeCell ref="A60:E60"/>
    <mergeCell ref="U43:U44"/>
    <mergeCell ref="T43:T44"/>
    <mergeCell ref="A55:E55"/>
    <mergeCell ref="F43:F44"/>
    <mergeCell ref="A43:A44"/>
    <mergeCell ref="D43:D44"/>
    <mergeCell ref="E43:E44"/>
    <mergeCell ref="B43:B44"/>
    <mergeCell ref="C43:C44"/>
    <mergeCell ref="O43:O44"/>
    <mergeCell ref="P43:P44"/>
    <mergeCell ref="S43:S44"/>
  </mergeCells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xr:uid="{00000000-0002-0000-0000-000000000000}">
          <x14:formula1>
            <xm:f>формула!$A$26:$C$26</xm:f>
          </x14:formula1>
          <xm:sqref>A7</xm:sqref>
        </x14:dataValidation>
        <x14:dataValidation type="list" showErrorMessage="1" xr:uid="{00000000-0002-0000-0000-000001000000}">
          <x14:formula1>
            <xm:f>формула!$A$27:$D$27</xm:f>
          </x14:formula1>
          <xm:sqref>A10</xm:sqref>
        </x14:dataValidation>
        <x14:dataValidation type="list" showErrorMessage="1" xr:uid="{00000000-0002-0000-0000-000002000000}">
          <x14:formula1>
            <xm:f>формула!$A$28:$E$28</xm:f>
          </x14:formula1>
          <xm:sqref>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O26"/>
  <sheetViews>
    <sheetView zoomScaleNormal="100" zoomScaleSheetLayoutView="25" workbookViewId="0">
      <selection activeCell="B4" sqref="B4"/>
    </sheetView>
  </sheetViews>
  <sheetFormatPr defaultColWidth="9.140625" defaultRowHeight="20.25" x14ac:dyDescent="0.3"/>
  <cols>
    <col min="1" max="1" width="29" style="22" customWidth="1"/>
    <col min="2" max="3" width="29" style="34" customWidth="1"/>
    <col min="4" max="5" width="29" style="18" customWidth="1"/>
    <col min="6" max="6" width="29" style="19" customWidth="1"/>
    <col min="7" max="7" width="17.28515625" style="19" customWidth="1"/>
    <col min="8" max="8" width="15.28515625" style="19" customWidth="1"/>
    <col min="9" max="9" width="30.7109375" style="20" customWidth="1"/>
    <col min="10" max="14" width="15.28515625" style="21" customWidth="1"/>
    <col min="15" max="16384" width="9.140625" style="18"/>
  </cols>
  <sheetData>
    <row r="1" spans="1:15" ht="21" customHeight="1" x14ac:dyDescent="0.35">
      <c r="A1" s="12" t="s">
        <v>13</v>
      </c>
      <c r="B1" s="19"/>
      <c r="C1" s="20"/>
      <c r="D1" s="21"/>
      <c r="E1" s="21"/>
      <c r="F1" s="21"/>
    </row>
    <row r="2" spans="1:15" ht="21" customHeight="1" thickBot="1" x14ac:dyDescent="0.35">
      <c r="B2" s="18"/>
      <c r="C2" s="18"/>
      <c r="F2" s="18"/>
    </row>
    <row r="3" spans="1:15" ht="64.5" customHeight="1" thickBot="1" x14ac:dyDescent="0.35">
      <c r="A3" s="14" t="s">
        <v>11</v>
      </c>
      <c r="B3" s="15" t="s">
        <v>27</v>
      </c>
      <c r="C3" s="15" t="s">
        <v>28</v>
      </c>
      <c r="D3" s="15" t="s">
        <v>29</v>
      </c>
      <c r="E3" s="15" t="s">
        <v>30</v>
      </c>
      <c r="F3" s="16" t="s">
        <v>0</v>
      </c>
      <c r="M3" s="18"/>
      <c r="N3" s="18"/>
    </row>
    <row r="4" spans="1:15" ht="21" customHeight="1" thickBot="1" x14ac:dyDescent="0.35">
      <c r="A4" s="70" t="s">
        <v>2</v>
      </c>
      <c r="B4" s="79">
        <f>ROUND((IF(AND('Расчет объема финансирования'!$A$7="город",'Расчет объема финансирования'!$A$10="Без доплат"),формула!$B$3*'Расчет объема финансирования'!B45)+IF(AND('Расчет объема финансирования'!$A$7="город",'Расчет объема финансирования'!$A$10="Экология"),формула!$B$9*'Расчет объема финансирования'!B45)+IF(AND('Расчет объема финансирования'!$A$7="город",'Расчет объема финансирования'!$A$10="Радиация"),формула!$B$15*'Расчет объема финансирования'!B45)+IF(AND('Расчет объема финансирования'!$A$7="село",'Расчет объема финансирования'!$A$10="Без доплат"),формула!$H$3*'Расчет объема финансирования'!B45)+IF(AND('Расчет объема финансирования'!$A$7="село",'Расчет объема финансирования'!$A$10="Экология"),формула!$H$9*'Расчет объема финансирования'!B45)+IF(AND('Расчет объема финансирования'!$A$7="село",'Расчет объема финансирования'!$A$10="Радиация"),формула!$H$15*'Расчет объема финансирования'!B45)),2)</f>
        <v>0</v>
      </c>
      <c r="C4" s="79">
        <f>ROUND((IF(AND('Расчет объема финансирования'!$A$7="город",'Расчет объема финансирования'!$A$10="Без доплат"),формула!$C$3*'Расчет объема финансирования'!C45)+IF(AND('Расчет объема финансирования'!$A$7="город",'Расчет объема финансирования'!$A$10="Экология"),формула!$C$9*'Расчет объема финансирования'!C45)+IF(AND('Расчет объема финансирования'!$A$7="город",'Расчет объема финансирования'!$A$10="Радиация"),формула!$C$15*'Расчет объема финансирования'!C45)+IF(AND('Расчет объема финансирования'!$A$7="село",'Расчет объема финансирования'!$A$10="Без доплат"),формула!$I$3*'Расчет объема финансирования'!C45)+IF(AND('Расчет объема финансирования'!$A$7="село",'Расчет объема финансирования'!$A$10="Экология"),формула!$I$9*'Расчет объема финансирования'!C45)+IF(AND('Расчет объема финансирования'!$A$7="село",'Расчет объема финансирования'!$A$10="Радиация"),формула!$I$15*'Расчет объема финансирования'!C45)),2)</f>
        <v>0</v>
      </c>
      <c r="D4" s="79">
        <f>ROUND((IF(AND('Расчет объема финансирования'!$A$7="город",'Расчет объема финансирования'!$A$10="Без доплат"),формула!$D$3*'Расчет объема финансирования'!D45)+IF(AND('Расчет объема финансирования'!$A$7="город",'Расчет объема финансирования'!$A$10="Экология"),формула!$D$9*'Расчет объема финансирования'!D45)+IF(AND('Расчет объема финансирования'!$A$7="город",'Расчет объема финансирования'!$A$10="Радиация"),формула!$D$15*'Расчет объема финансирования'!D45)+IF(AND('Расчет объема финансирования'!$A$7="село",'Расчет объема финансирования'!$A$10="Без доплат"),формула!$J$3*'Расчет объема финансирования'!D45)+IF(AND('Расчет объема финансирования'!$A$7="село",'Расчет объема финансирования'!$A$10="Экология"),формула!$J$9*'Расчет объема финансирования'!D45)+IF(AND('Расчет объема финансирования'!$A$7="село",'Расчет объема финансирования'!$A$10="Радиация"),формула!$J$15*'Расчет объема финансирования'!D45)),2)</f>
        <v>0</v>
      </c>
      <c r="E4" s="79">
        <f>ROUND((IF(AND('Расчет объема финансирования'!$A$7="город",'Расчет объема финансирования'!$A$10="Без доплат"),формула!$E$3*'Расчет объема финансирования'!E45)+IF(AND('Расчет объема финансирования'!$A$7="город",'Расчет объема финансирования'!$A$10="Экология"),формула!$E$9*'Расчет объема финансирования'!E45)+IF(AND('Расчет объема финансирования'!$A$7="город",'Расчет объема финансирования'!$A$10="Радиация"),формула!$E$15*'Расчет объема финансирования'!E45)+IF(AND('Расчет объема финансирования'!$A$7="село",'Расчет объема финансирования'!$A$10="Без доплат"),формула!$K$3*'Расчет объема финансирования'!E45)+IF(AND('Расчет объема финансирования'!$A$7="село",'Расчет объема финансирования'!$A$10="Экология"),формула!$K$9*'Расчет объема финансирования'!E45)+IF(AND('Расчет объема финансирования'!$A$7="село",'Расчет объема финансирования'!$A$10="Радиация"),формула!$K$15*'Расчет объема финансирования'!E45)),2)</f>
        <v>0</v>
      </c>
      <c r="F4" s="81">
        <f>ROUND(B4+C4+D4+E4,2)</f>
        <v>0</v>
      </c>
      <c r="O4" s="21"/>
    </row>
    <row r="5" spans="1:15" ht="21" customHeight="1" thickBot="1" x14ac:dyDescent="0.35">
      <c r="A5" s="71" t="s">
        <v>41</v>
      </c>
      <c r="B5" s="79">
        <f>ROUND((IF(AND('Расчет объема финансирования'!$A$7="город",'Расчет объема финансирования'!$A$10="Без доплат"),формула!$B$4*'Расчет объема финансирования'!B46)+IF(AND('Расчет объема финансирования'!$A$7="город",'Расчет объема финансирования'!$A$10="Экология"),формула!$B$10*'Расчет объема финансирования'!B46)+IF(AND('Расчет объема финансирования'!$A$7="город",'Расчет объема финансирования'!$A$10="Радиация"),формула!$B$16*'Расчет объема финансирования'!B46)+IF(AND('Расчет объема финансирования'!$A$7="село",'Расчет объема финансирования'!$A$10="Без доплат"),формула!$H$4*'Расчет объема финансирования'!B46)+IF(AND('Расчет объема финансирования'!$A$7="село",'Расчет объема финансирования'!$A$10="Экология"),формула!$H$10*'Расчет объема финансирования'!B46)+IF(AND('Расчет объема финансирования'!$A$7="село",'Расчет объема финансирования'!$A$10="Радиация"),формула!$H$16*'Расчет объема финансирования'!B46)),2)</f>
        <v>0</v>
      </c>
      <c r="C5" s="79">
        <f>ROUND((IF(AND('Расчет объема финансирования'!$A$7="город",'Расчет объема финансирования'!$A$10="Без доплат"),формула!$C$4*'Расчет объема финансирования'!C46)+IF(AND('Расчет объема финансирования'!$A$7="город",'Расчет объема финансирования'!$A$10="Экология"),формула!$C$10*'Расчет объема финансирования'!C46)+IF(AND('Расчет объема финансирования'!$A$7="город",'Расчет объема финансирования'!$A$10="Радиация"),формула!$C$16*'Расчет объема финансирования'!C46)+IF(AND('Расчет объема финансирования'!$A$7="село",'Расчет объема финансирования'!$A$10="Без доплат"),формула!$I$4*'Расчет объема финансирования'!C46)+IF(AND('Расчет объема финансирования'!$A$7="село",'Расчет объема финансирования'!$A$10="Экология"),формула!$I$10*'Расчет объема финансирования'!C46)+IF(AND('Расчет объема финансирования'!$A$7="село",'Расчет объема финансирования'!$A$10="Радиация"),формула!$I$16*'Расчет объема финансирования'!C46)),2)</f>
        <v>0</v>
      </c>
      <c r="D5" s="79">
        <f>ROUND((IF(AND('Расчет объема финансирования'!$A$7="город",'Расчет объема финансирования'!$A$10="Без доплат"),формула!$D$4*'Расчет объема финансирования'!D46)+IF(AND('Расчет объема финансирования'!$A$7="город",'Расчет объема финансирования'!$A$10="Экология"),формула!$D$10*'Расчет объема финансирования'!D46)+IF(AND('Расчет объема финансирования'!$A$7="город",'Расчет объема финансирования'!$A$10="Радиация"),формула!$D$16*'Расчет объема финансирования'!D46)+IF(AND('Расчет объема финансирования'!$A$7="село",'Расчет объема финансирования'!$A$10="Без доплат"),формула!$J$4*'Расчет объема финансирования'!D46)+IF(AND('Расчет объема финансирования'!$A$7="село",'Расчет объема финансирования'!$A$10="Экология"),формула!$J$10*'Расчет объема финансирования'!D46)+IF(AND('Расчет объема финансирования'!$A$7="село",'Расчет объема финансирования'!$A$10="Радиация"),формула!$J$16*'Расчет объема финансирования'!D46)),2)</f>
        <v>0</v>
      </c>
      <c r="E5" s="79">
        <f>ROUND((IF(AND('Расчет объема финансирования'!$A$7="город",'Расчет объема финансирования'!$A$10="Без доплат"),формула!$E$4*'Расчет объема финансирования'!E46)+IF(AND('Расчет объема финансирования'!$A$7="город",'Расчет объема финансирования'!$A$10="Экология"),формула!$E$10*'Расчет объема финансирования'!E46)+IF(AND('Расчет объема финансирования'!$A$7="город",'Расчет объема финансирования'!$A$10="Радиация"),формула!$E$16*'Расчет объема финансирования'!E46)+IF(AND('Расчет объема финансирования'!$A$7="село",'Расчет объема финансирования'!$A$10="Без доплат"),формула!$K$4*'Расчет объема финансирования'!E46)+IF(AND('Расчет объема финансирования'!$A$7="село",'Расчет объема финансирования'!$A$10="Экология"),формула!$K$10*'Расчет объема финансирования'!E46)+IF(AND('Расчет объема финансирования'!$A$7="село",'Расчет объема финансирования'!$A$10="Радиация"),формула!$K$16*'Расчет объема финансирования'!E46)),2)</f>
        <v>0</v>
      </c>
      <c r="F5" s="80">
        <f>ROUND(B5+C5+D5+E5,2)</f>
        <v>0</v>
      </c>
      <c r="O5" s="21"/>
    </row>
    <row r="6" spans="1:15" ht="21" customHeight="1" thickBot="1" x14ac:dyDescent="0.35">
      <c r="A6" s="72" t="s">
        <v>42</v>
      </c>
      <c r="B6" s="79">
        <f>ROUND((IF(AND('Расчет объема финансирования'!$A$7="город",'Расчет объема финансирования'!$A$10="Без доплат"),формула!$B$5*'Расчет объема финансирования'!B47)+IF(AND('Расчет объема финансирования'!$A$7="город",'Расчет объема финансирования'!$A$10="Экология"),формула!$B$11*'Расчет объема финансирования'!B47)+IF(AND('Расчет объема финансирования'!$A$7="город",'Расчет объема финансирования'!$A$10="Радиация"),формула!$B$17*'Расчет объема финансирования'!B47)+IF(AND('Расчет объема финансирования'!$A$7="село",'Расчет объема финансирования'!$A$10="Без доплат"),формула!$H$5*'Расчет объема финансирования'!B47)+IF(AND('Расчет объема финансирования'!$A$7="село",'Расчет объема финансирования'!$A$10="Экология"),формула!$H$11*'Расчет объема финансирования'!B47)+IF(AND('Расчет объема финансирования'!$A$7="село",'Расчет объема финансирования'!$A$10="Радиация"),формула!$H$17*'Расчет объема финансирования'!B47)),2)</f>
        <v>0</v>
      </c>
      <c r="C6" s="79">
        <f>ROUND((IF(AND('Расчет объема финансирования'!$A$7="город",'Расчет объема финансирования'!$A$10="Без доплат"),формула!$C$5*'Расчет объема финансирования'!C47)+IF(AND('Расчет объема финансирования'!$A$7="город",'Расчет объема финансирования'!$A$10="Экология"),формула!$C$11*'Расчет объема финансирования'!C47)+IF(AND('Расчет объема финансирования'!$A$7="город",'Расчет объема финансирования'!$A$10="Радиация"),формула!$C$17*'Расчет объема финансирования'!C47)+IF(AND('Расчет объема финансирования'!$A$7="село",'Расчет объема финансирования'!$A$10="Без доплат"),формула!$I$5*'Расчет объема финансирования'!C47)+IF(AND('Расчет объема финансирования'!$A$7="село",'Расчет объема финансирования'!$A$10="Экология"),формула!$I$11*'Расчет объема финансирования'!C47)+IF(AND('Расчет объема финансирования'!$A$7="село",'Расчет объема финансирования'!$A$10="Радиация"),формула!$I$17*'Расчет объема финансирования'!C47)),2)</f>
        <v>0</v>
      </c>
      <c r="D6" s="79">
        <f>ROUND((IF(AND('Расчет объема финансирования'!$A$7="город",'Расчет объема финансирования'!$A$10="Без доплат"),формула!$D$5*'Расчет объема финансирования'!D47)+IF(AND('Расчет объема финансирования'!$A$7="город",'Расчет объема финансирования'!$A$10="Экология"),формула!$D$11*'Расчет объема финансирования'!D47)+IF(AND('Расчет объема финансирования'!$A$7="город",'Расчет объема финансирования'!$A$10="Радиация"),формула!$D$17*'Расчет объема финансирования'!D47)+IF(AND('Расчет объема финансирования'!$A$7="село",'Расчет объема финансирования'!$A$10="Без доплат"),формула!$J$5*'Расчет объема финансирования'!D47)+IF(AND('Расчет объема финансирования'!$A$7="село",'Расчет объема финансирования'!$A$10="Экология"),формула!$J$11*'Расчет объема финансирования'!D47)+IF(AND('Расчет объема финансирования'!$A$7="село",'Расчет объема финансирования'!$A$10="Радиация"),формула!$J$17*'Расчет объема финансирования'!D47)),2)</f>
        <v>0</v>
      </c>
      <c r="E6" s="79">
        <f>ROUND((IF(AND('Расчет объема финансирования'!$A$7="город",'Расчет объема финансирования'!$A$10="Без доплат"),формула!$E$5*'Расчет объема финансирования'!E47)+IF(AND('Расчет объема финансирования'!$A$7="город",'Расчет объема финансирования'!$A$10="Экология"),формула!$E$11*'Расчет объема финансирования'!E47)+IF(AND('Расчет объема финансирования'!$A$7="город",'Расчет объема финансирования'!$A$10="Радиация"),формула!$E$17*'Расчет объема финансирования'!E47)+IF(AND('Расчет объема финансирования'!$A$7="село",'Расчет объема финансирования'!$A$10="Без доплат"),формула!$K$5*'Расчет объема финансирования'!E47)+IF(AND('Расчет объема финансирования'!$A$7="село",'Расчет объема финансирования'!$A$10="Экология"),формула!$K$11*'Расчет объема финансирования'!E47)+IF(AND('Расчет объема финансирования'!$A$7="село",'Расчет объема финансирования'!$A$10="Радиация"),формула!$K$17*'Расчет объема финансирования'!E47)),2)</f>
        <v>0</v>
      </c>
      <c r="F6" s="82">
        <f>ROUND((B6+C6+D6+E6),2)</f>
        <v>0</v>
      </c>
      <c r="G6" s="18"/>
      <c r="O6" s="21"/>
    </row>
    <row r="7" spans="1:15" ht="21" customHeight="1" thickBot="1" x14ac:dyDescent="0.35">
      <c r="A7" s="23" t="s">
        <v>14</v>
      </c>
      <c r="B7" s="24"/>
      <c r="C7" s="25"/>
      <c r="D7" s="26"/>
      <c r="E7" s="27"/>
      <c r="F7" s="28">
        <f>F4+F5+F6</f>
        <v>0</v>
      </c>
      <c r="G7" s="18"/>
      <c r="M7" s="18"/>
      <c r="N7" s="18"/>
    </row>
    <row r="8" spans="1:15" x14ac:dyDescent="0.3">
      <c r="A8" s="18"/>
      <c r="B8" s="18"/>
      <c r="C8" s="18"/>
      <c r="F8" s="18"/>
      <c r="G8" s="18"/>
      <c r="H8" s="18"/>
      <c r="I8" s="18"/>
      <c r="J8" s="18"/>
      <c r="K8" s="18"/>
      <c r="O8" s="21"/>
    </row>
    <row r="9" spans="1:15" ht="25.5" x14ac:dyDescent="0.35">
      <c r="A9" s="12" t="s">
        <v>20</v>
      </c>
      <c r="B9" s="18"/>
      <c r="C9" s="18"/>
      <c r="F9" s="18"/>
      <c r="G9" s="18"/>
      <c r="H9" s="18"/>
      <c r="I9" s="18"/>
      <c r="J9" s="18"/>
      <c r="K9" s="18"/>
      <c r="O9" s="21"/>
    </row>
    <row r="10" spans="1:15" ht="21" thickBot="1" x14ac:dyDescent="0.35">
      <c r="A10" s="29"/>
      <c r="B10" s="18"/>
      <c r="C10" s="18"/>
      <c r="F10" s="18"/>
      <c r="G10" s="18"/>
      <c r="H10" s="18"/>
      <c r="I10" s="84"/>
      <c r="J10" s="18"/>
      <c r="K10" s="18"/>
      <c r="O10" s="21"/>
    </row>
    <row r="11" spans="1:15" x14ac:dyDescent="0.3">
      <c r="A11" s="30" t="s">
        <v>21</v>
      </c>
      <c r="B11" s="31" t="s">
        <v>22</v>
      </c>
      <c r="C11" s="32" t="s">
        <v>23</v>
      </c>
      <c r="F11" s="18"/>
      <c r="H11" s="18"/>
      <c r="I11" s="18"/>
      <c r="J11" s="18"/>
      <c r="L11" s="18"/>
      <c r="M11" s="18"/>
      <c r="N11" s="18"/>
    </row>
    <row r="12" spans="1:15" ht="23.25" thickBot="1" x14ac:dyDescent="0.35">
      <c r="A12" s="33">
        <f>'Расчет объема финансирования'!A13</f>
        <v>0</v>
      </c>
      <c r="B12" s="51">
        <f>IF(A12="1 группа",формула!C21,IF(A12="2 группа",формула!C22,IF(A12="3 группа",формула!C23,IF(A12="4 группа",формула!C24,))))</f>
        <v>0</v>
      </c>
      <c r="C12" s="85">
        <f>ROUND((B12*'Расчет объема финансирования'!F48),2)</f>
        <v>0</v>
      </c>
      <c r="F12" s="18"/>
      <c r="H12" s="18"/>
      <c r="I12" s="83"/>
      <c r="J12" s="18"/>
      <c r="O12" s="21"/>
    </row>
    <row r="13" spans="1:15" x14ac:dyDescent="0.3">
      <c r="A13" s="18"/>
      <c r="B13" s="18"/>
      <c r="C13" s="18"/>
      <c r="F13" s="18"/>
      <c r="G13" s="18"/>
      <c r="H13" s="18"/>
      <c r="I13" s="18"/>
      <c r="J13" s="18"/>
      <c r="K13" s="18"/>
      <c r="O13" s="21"/>
    </row>
    <row r="15" spans="1:15" ht="25.5" x14ac:dyDescent="0.35">
      <c r="A15" s="12" t="s">
        <v>25</v>
      </c>
    </row>
    <row r="17" spans="1:14" ht="60.75" x14ac:dyDescent="0.3">
      <c r="A17" s="35" t="s">
        <v>15</v>
      </c>
      <c r="B17" s="18"/>
      <c r="C17" s="18"/>
      <c r="D17" s="19"/>
      <c r="E17" s="87"/>
      <c r="G17" s="20"/>
      <c r="H17" s="21"/>
      <c r="I17" s="21"/>
      <c r="M17" s="18"/>
      <c r="N17" s="18"/>
    </row>
    <row r="18" spans="1:14" ht="21" thickBot="1" x14ac:dyDescent="0.35">
      <c r="A18" s="86">
        <f>F7+C12</f>
        <v>0</v>
      </c>
      <c r="B18" s="18"/>
      <c r="C18" s="18"/>
      <c r="D18" s="19"/>
      <c r="E18" s="19"/>
      <c r="G18" s="20"/>
      <c r="H18" s="21"/>
      <c r="I18" s="21"/>
      <c r="M18" s="18"/>
      <c r="N18" s="18"/>
    </row>
    <row r="19" spans="1:14" x14ac:dyDescent="0.3">
      <c r="C19" s="18"/>
      <c r="E19" s="19"/>
      <c r="H19" s="20"/>
      <c r="I19" s="21"/>
      <c r="N19" s="18"/>
    </row>
    <row r="22" spans="1:14" x14ac:dyDescent="0.3">
      <c r="J22" s="18"/>
      <c r="K22" s="18"/>
      <c r="L22" s="18"/>
    </row>
    <row r="23" spans="1:14" x14ac:dyDescent="0.3">
      <c r="J23" s="18"/>
      <c r="K23" s="18"/>
      <c r="L23" s="18"/>
    </row>
    <row r="24" spans="1:14" x14ac:dyDescent="0.3">
      <c r="J24" s="18"/>
      <c r="K24" s="18"/>
      <c r="L24" s="18"/>
    </row>
    <row r="25" spans="1:14" x14ac:dyDescent="0.3">
      <c r="J25" s="18"/>
      <c r="K25" s="18"/>
      <c r="L25" s="18"/>
    </row>
    <row r="26" spans="1:14" x14ac:dyDescent="0.3">
      <c r="J26" s="18"/>
      <c r="K26" s="18"/>
      <c r="L26" s="18"/>
    </row>
  </sheetData>
  <sheetProtection algorithmName="SHA-512" hashValue="wI1t+5/jLQBw3GxuIBubFErhMNjZCRLY4lk0zdsFmlSadW4BQHhJePzNE3aUGDV6FmTAcjsjDYs5cNSxLGvGpA==" saltValue="1JqAaM4quRIKH4+ihTYX0Q==" spinCount="100000" sheet="1" selectLockedCells="1" selectUnlockedCells="1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</sheetPr>
  <dimension ref="A1:L28"/>
  <sheetViews>
    <sheetView workbookViewId="0">
      <selection activeCell="L29" sqref="L29"/>
    </sheetView>
  </sheetViews>
  <sheetFormatPr defaultRowHeight="15" x14ac:dyDescent="0.25"/>
  <cols>
    <col min="1" max="1" width="21.7109375" customWidth="1"/>
    <col min="7" max="7" width="28.42578125" customWidth="1"/>
    <col min="8" max="8" width="13.7109375" bestFit="1" customWidth="1"/>
  </cols>
  <sheetData>
    <row r="1" spans="1:12" ht="21" x14ac:dyDescent="0.35">
      <c r="A1" s="65"/>
      <c r="B1" s="103" t="s">
        <v>37</v>
      </c>
      <c r="C1" s="103"/>
      <c r="D1" s="103"/>
      <c r="E1" s="103"/>
      <c r="G1" s="65"/>
      <c r="H1" s="103" t="s">
        <v>37</v>
      </c>
      <c r="I1" s="103"/>
      <c r="J1" s="103"/>
      <c r="K1" s="103"/>
      <c r="L1" s="73" t="s">
        <v>54</v>
      </c>
    </row>
    <row r="2" spans="1:12" x14ac:dyDescent="0.25">
      <c r="A2" s="65" t="s">
        <v>36</v>
      </c>
      <c r="B2" s="66" t="s">
        <v>27</v>
      </c>
      <c r="C2" s="66" t="s">
        <v>28</v>
      </c>
      <c r="D2" s="66" t="s">
        <v>29</v>
      </c>
      <c r="E2" s="66" t="s">
        <v>30</v>
      </c>
      <c r="G2" s="65" t="s">
        <v>40</v>
      </c>
      <c r="H2" s="66" t="s">
        <v>27</v>
      </c>
      <c r="I2" s="66" t="s">
        <v>28</v>
      </c>
      <c r="J2" s="66" t="s">
        <v>29</v>
      </c>
      <c r="K2" s="66" t="s">
        <v>30</v>
      </c>
    </row>
    <row r="3" spans="1:12" x14ac:dyDescent="0.25">
      <c r="A3" s="62" t="s">
        <v>2</v>
      </c>
      <c r="B3" s="67">
        <v>335912.08999999997</v>
      </c>
      <c r="C3" s="67">
        <v>345298.08999999997</v>
      </c>
      <c r="D3" s="67">
        <v>396921.08999999997</v>
      </c>
      <c r="E3" s="67">
        <v>514246.08999999997</v>
      </c>
      <c r="G3" s="62" t="s">
        <v>2</v>
      </c>
      <c r="H3" s="67">
        <v>382538.58</v>
      </c>
      <c r="I3" s="67">
        <v>391924.58</v>
      </c>
      <c r="J3" s="67">
        <v>443547.58</v>
      </c>
      <c r="K3" s="67">
        <v>560872.58000000007</v>
      </c>
    </row>
    <row r="4" spans="1:12" x14ac:dyDescent="0.25">
      <c r="A4" s="62" t="s">
        <v>41</v>
      </c>
      <c r="B4" s="67">
        <v>608196.17999999993</v>
      </c>
      <c r="C4" s="67">
        <v>626968.17999999993</v>
      </c>
      <c r="D4" s="67">
        <v>730214.17999999993</v>
      </c>
      <c r="E4" s="67">
        <v>964864.17999999993</v>
      </c>
      <c r="G4" s="62" t="s">
        <v>41</v>
      </c>
      <c r="H4" s="67">
        <v>701449.16</v>
      </c>
      <c r="I4" s="67">
        <v>720221.16</v>
      </c>
      <c r="J4" s="67">
        <v>823467.16</v>
      </c>
      <c r="K4" s="67">
        <v>1058117.1600000001</v>
      </c>
    </row>
    <row r="5" spans="1:12" x14ac:dyDescent="0.25">
      <c r="A5" s="64" t="s">
        <v>42</v>
      </c>
      <c r="B5" s="67">
        <v>1102350.0399999998</v>
      </c>
      <c r="C5" s="67">
        <v>1111736.0399999998</v>
      </c>
      <c r="D5" s="67">
        <v>1163359.0399999998</v>
      </c>
      <c r="E5" s="67">
        <v>1280684.0399999998</v>
      </c>
      <c r="G5" s="64" t="s">
        <v>42</v>
      </c>
      <c r="H5" s="67">
        <v>1312218.5899999999</v>
      </c>
      <c r="I5" s="67">
        <v>1321604.5899999999</v>
      </c>
      <c r="J5" s="67">
        <v>1373227.5899999999</v>
      </c>
      <c r="K5" s="67">
        <v>1490552.5899999999</v>
      </c>
    </row>
    <row r="7" spans="1:12" x14ac:dyDescent="0.25">
      <c r="A7" s="65"/>
      <c r="B7" s="104" t="s">
        <v>38</v>
      </c>
      <c r="C7" s="104"/>
      <c r="D7" s="104"/>
      <c r="E7" s="104"/>
      <c r="G7" s="65"/>
      <c r="H7" s="104" t="s">
        <v>38</v>
      </c>
      <c r="I7" s="104"/>
      <c r="J7" s="104"/>
      <c r="K7" s="104"/>
    </row>
    <row r="8" spans="1:12" x14ac:dyDescent="0.25">
      <c r="A8" s="65" t="s">
        <v>36</v>
      </c>
      <c r="B8" s="66" t="s">
        <v>27</v>
      </c>
      <c r="C8" s="66" t="s">
        <v>28</v>
      </c>
      <c r="D8" s="66" t="s">
        <v>29</v>
      </c>
      <c r="E8" s="66" t="s">
        <v>30</v>
      </c>
      <c r="G8" s="65" t="s">
        <v>40</v>
      </c>
      <c r="H8" s="66" t="s">
        <v>27</v>
      </c>
      <c r="I8" s="66" t="s">
        <v>28</v>
      </c>
      <c r="J8" s="66" t="s">
        <v>29</v>
      </c>
      <c r="K8" s="66" t="s">
        <v>30</v>
      </c>
    </row>
    <row r="9" spans="1:12" x14ac:dyDescent="0.25">
      <c r="A9" s="62" t="s">
        <v>2</v>
      </c>
      <c r="B9" s="67">
        <v>423454.18999999994</v>
      </c>
      <c r="C9" s="67">
        <v>432840.18999999994</v>
      </c>
      <c r="D9" s="67">
        <v>484463.18999999994</v>
      </c>
      <c r="E9" s="67">
        <v>601788.18999999994</v>
      </c>
      <c r="G9" s="62" t="s">
        <v>2</v>
      </c>
      <c r="H9" s="67">
        <v>470080.68000000005</v>
      </c>
      <c r="I9" s="67">
        <v>479466.68000000005</v>
      </c>
      <c r="J9" s="67">
        <v>531089.68000000005</v>
      </c>
      <c r="K9" s="67">
        <v>648414.68000000005</v>
      </c>
    </row>
    <row r="10" spans="1:12" x14ac:dyDescent="0.25">
      <c r="A10" s="62" t="s">
        <v>41</v>
      </c>
      <c r="B10" s="67">
        <v>762870.15999999992</v>
      </c>
      <c r="C10" s="67">
        <v>781642.15999999992</v>
      </c>
      <c r="D10" s="67">
        <v>884888.15999999992</v>
      </c>
      <c r="E10" s="67">
        <v>1119538.1599999999</v>
      </c>
      <c r="G10" s="62" t="s">
        <v>41</v>
      </c>
      <c r="H10" s="67">
        <v>856123.14</v>
      </c>
      <c r="I10" s="67">
        <v>874895.14</v>
      </c>
      <c r="J10" s="67">
        <v>978141.14000000013</v>
      </c>
      <c r="K10" s="67">
        <v>1212791.1399999999</v>
      </c>
    </row>
    <row r="11" spans="1:12" x14ac:dyDescent="0.25">
      <c r="A11" s="64" t="s">
        <v>42</v>
      </c>
      <c r="B11" s="67">
        <v>1396062.3600000003</v>
      </c>
      <c r="C11" s="67">
        <v>1405448.3600000003</v>
      </c>
      <c r="D11" s="67">
        <v>1457071.3600000003</v>
      </c>
      <c r="E11" s="67">
        <v>1574396.3600000003</v>
      </c>
      <c r="G11" s="64" t="s">
        <v>42</v>
      </c>
      <c r="H11" s="67">
        <v>1605930.92</v>
      </c>
      <c r="I11" s="67">
        <v>1615316.92</v>
      </c>
      <c r="J11" s="67">
        <v>1666939.92</v>
      </c>
      <c r="K11" s="67">
        <v>1784264.92</v>
      </c>
    </row>
    <row r="13" spans="1:12" x14ac:dyDescent="0.25">
      <c r="A13" s="65"/>
      <c r="B13" s="105" t="s">
        <v>39</v>
      </c>
      <c r="C13" s="105"/>
      <c r="D13" s="105"/>
      <c r="E13" s="105"/>
      <c r="G13" s="65"/>
      <c r="H13" s="105" t="s">
        <v>39</v>
      </c>
      <c r="I13" s="105"/>
      <c r="J13" s="105"/>
      <c r="K13" s="105"/>
    </row>
    <row r="14" spans="1:12" x14ac:dyDescent="0.25">
      <c r="A14" s="65" t="s">
        <v>36</v>
      </c>
      <c r="B14" s="66" t="s">
        <v>27</v>
      </c>
      <c r="C14" s="66" t="s">
        <v>28</v>
      </c>
      <c r="D14" s="66" t="s">
        <v>29</v>
      </c>
      <c r="E14" s="66" t="s">
        <v>30</v>
      </c>
      <c r="G14" s="65" t="s">
        <v>40</v>
      </c>
      <c r="H14" s="66" t="s">
        <v>27</v>
      </c>
      <c r="I14" s="66" t="s">
        <v>28</v>
      </c>
      <c r="J14" s="66" t="s">
        <v>29</v>
      </c>
      <c r="K14" s="66" t="s">
        <v>30</v>
      </c>
    </row>
    <row r="15" spans="1:12" x14ac:dyDescent="0.25">
      <c r="A15" s="62" t="s">
        <v>2</v>
      </c>
      <c r="B15" s="67">
        <v>362383.74</v>
      </c>
      <c r="C15" s="67">
        <v>371769.74</v>
      </c>
      <c r="D15" s="67">
        <v>423392.74</v>
      </c>
      <c r="E15" s="67">
        <v>540717.74</v>
      </c>
      <c r="G15" s="62" t="s">
        <v>2</v>
      </c>
      <c r="H15" s="67">
        <v>409010.23</v>
      </c>
      <c r="I15" s="67">
        <v>418396.23</v>
      </c>
      <c r="J15" s="67">
        <v>470019.23</v>
      </c>
      <c r="K15" s="67">
        <v>587344.23</v>
      </c>
    </row>
    <row r="16" spans="1:12" x14ac:dyDescent="0.25">
      <c r="A16" s="62" t="s">
        <v>41</v>
      </c>
      <c r="B16" s="67">
        <v>651020.52</v>
      </c>
      <c r="C16" s="67">
        <v>669792.52</v>
      </c>
      <c r="D16" s="67">
        <v>773038.52</v>
      </c>
      <c r="E16" s="67">
        <v>1007688.52</v>
      </c>
      <c r="G16" s="62" t="s">
        <v>41</v>
      </c>
      <c r="H16" s="67">
        <v>744273.49999999988</v>
      </c>
      <c r="I16" s="67">
        <v>763045.49999999988</v>
      </c>
      <c r="J16" s="67">
        <v>866291.49999999988</v>
      </c>
      <c r="K16" s="67">
        <v>1100941.5</v>
      </c>
    </row>
    <row r="17" spans="1:11" x14ac:dyDescent="0.25">
      <c r="A17" s="64" t="s">
        <v>42</v>
      </c>
      <c r="B17" s="67">
        <v>1187356.1299999999</v>
      </c>
      <c r="C17" s="67">
        <v>1196742.1299999999</v>
      </c>
      <c r="D17" s="67">
        <v>1248365.1299999999</v>
      </c>
      <c r="E17" s="67">
        <v>1365690.13</v>
      </c>
      <c r="G17" s="64" t="s">
        <v>42</v>
      </c>
      <c r="H17" s="67">
        <v>1397224.67</v>
      </c>
      <c r="I17" s="67">
        <v>1406610.67</v>
      </c>
      <c r="J17" s="67">
        <v>1458233.67</v>
      </c>
      <c r="K17" s="67">
        <v>1575558.67</v>
      </c>
    </row>
    <row r="19" spans="1:11" x14ac:dyDescent="0.25">
      <c r="A19" s="68" t="s">
        <v>43</v>
      </c>
      <c r="B19" s="68"/>
      <c r="C19" s="69">
        <v>4693</v>
      </c>
    </row>
    <row r="20" spans="1:11" x14ac:dyDescent="0.25">
      <c r="A20" s="65" t="s">
        <v>9</v>
      </c>
      <c r="B20" s="65" t="s">
        <v>1</v>
      </c>
      <c r="C20" s="65" t="s">
        <v>31</v>
      </c>
    </row>
    <row r="21" spans="1:11" ht="18.75" x14ac:dyDescent="0.3">
      <c r="A21" s="62" t="s">
        <v>3</v>
      </c>
      <c r="B21" s="63">
        <v>17</v>
      </c>
      <c r="C21" s="63">
        <f>ROUND($C$19*B21,0)</f>
        <v>79781</v>
      </c>
      <c r="D21" s="1" t="s">
        <v>32</v>
      </c>
    </row>
    <row r="22" spans="1:11" ht="18.75" x14ac:dyDescent="0.3">
      <c r="A22" s="62" t="s">
        <v>4</v>
      </c>
      <c r="B22" s="63">
        <v>22</v>
      </c>
      <c r="C22" s="63">
        <f>ROUND($C$19*B22,0)</f>
        <v>103246</v>
      </c>
      <c r="D22" s="1" t="s">
        <v>33</v>
      </c>
    </row>
    <row r="23" spans="1:11" ht="18.75" x14ac:dyDescent="0.3">
      <c r="A23" s="62" t="s">
        <v>5</v>
      </c>
      <c r="B23" s="63">
        <v>29</v>
      </c>
      <c r="C23" s="63">
        <f>ROUND($C$19*B23,0)</f>
        <v>136097</v>
      </c>
      <c r="D23" s="1" t="s">
        <v>34</v>
      </c>
    </row>
    <row r="24" spans="1:11" ht="18.75" x14ac:dyDescent="0.3">
      <c r="A24" s="62" t="s">
        <v>6</v>
      </c>
      <c r="B24" s="63">
        <v>39</v>
      </c>
      <c r="C24" s="63">
        <f>ROUND($C$19*B24,0)</f>
        <v>183027</v>
      </c>
      <c r="D24" s="1" t="s">
        <v>35</v>
      </c>
    </row>
    <row r="26" spans="1:11" x14ac:dyDescent="0.25">
      <c r="B26" s="68" t="s">
        <v>16</v>
      </c>
      <c r="C26" s="68" t="s">
        <v>17</v>
      </c>
      <c r="D26" s="68"/>
      <c r="E26" s="68"/>
      <c r="H26" s="90"/>
    </row>
    <row r="27" spans="1:11" x14ac:dyDescent="0.25">
      <c r="B27" s="68" t="s">
        <v>24</v>
      </c>
      <c r="C27" s="68" t="s">
        <v>7</v>
      </c>
      <c r="D27" s="68" t="s">
        <v>8</v>
      </c>
      <c r="E27" s="68"/>
      <c r="H27" s="74"/>
    </row>
    <row r="28" spans="1:11" x14ac:dyDescent="0.25">
      <c r="B28" s="68" t="s">
        <v>3</v>
      </c>
      <c r="C28" s="68" t="s">
        <v>4</v>
      </c>
      <c r="D28" s="68" t="s">
        <v>5</v>
      </c>
      <c r="E28" s="68" t="s">
        <v>6</v>
      </c>
    </row>
  </sheetData>
  <sheetProtection algorithmName="SHA-512" hashValue="ec4n/1HsQFjFuTFPiY/cgid+CEvLSeL7Fqew8emYra4DlutkQhBC2dqQ/BGwbnjziZy8ZJ5XSR6uslMtpUDxBQ==" saltValue="VKDnrXP7YCnHM+QkfAsiPg==" spinCount="100000" sheet="1" formatCells="0" formatColumns="0" formatRows="0" insertColumns="0" insertRows="0" insertHyperlinks="0" deleteColumns="0" deleteRows="0" sort="0" autoFilter="0" pivotTables="0"/>
  <mergeCells count="6">
    <mergeCell ref="B1:E1"/>
    <mergeCell ref="B7:E7"/>
    <mergeCell ref="B13:E13"/>
    <mergeCell ref="H1:K1"/>
    <mergeCell ref="H7:K7"/>
    <mergeCell ref="H13:K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объема финансирования</vt:lpstr>
      <vt:lpstr>Расчет</vt:lpstr>
      <vt:lpstr>формула</vt:lpstr>
      <vt:lpstr>'Расчет объема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2025-07-15T03:36:12Z</cp:lastPrinted>
  <dcterms:created xsi:type="dcterms:W3CDTF">2017-04-19T13:48:19Z</dcterms:created>
  <dcterms:modified xsi:type="dcterms:W3CDTF">2026-10-15T06:53:46Z</dcterms:modified>
</cp:coreProperties>
</file>